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Vesna dokumenti\AAkti\Računovodstvo\"/>
    </mc:Choice>
  </mc:AlternateContent>
  <xr:revisionPtr revIDLastSave="0" documentId="8_{DC5395AE-3415-4E77-B5A6-F48C0E3FFD13}" xr6:coauthVersionLast="37" xr6:coauthVersionMax="37" xr10:uidLastSave="{00000000-0000-0000-0000-000000000000}"/>
  <bookViews>
    <workbookView xWindow="0" yWindow="0" windowWidth="28800" windowHeight="12225" firstSheet="3" activeTab="3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List1" sheetId="11" r:id="rId6"/>
    <sheet name="Račun financiranja po izvorima" sheetId="9" r:id="rId7"/>
    <sheet name="POSEBNI DIO" sheetId="7" r:id="rId8"/>
    <sheet name="List2" sheetId="12" r:id="rId9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7" l="1"/>
  <c r="E33" i="7"/>
  <c r="E129" i="7"/>
  <c r="E125" i="7" l="1"/>
  <c r="E121" i="7" s="1"/>
  <c r="F91" i="7"/>
  <c r="F75" i="7" l="1"/>
  <c r="G24" i="7"/>
  <c r="G8" i="10" l="1"/>
  <c r="F21" i="10"/>
  <c r="F134" i="7" l="1"/>
  <c r="I134" i="7"/>
  <c r="H134" i="7"/>
  <c r="G139" i="7"/>
  <c r="E141" i="7"/>
  <c r="I139" i="7"/>
  <c r="H139" i="7"/>
  <c r="F139" i="7"/>
  <c r="E139" i="7"/>
  <c r="I75" i="7" l="1"/>
  <c r="H75" i="7"/>
  <c r="G75" i="7"/>
  <c r="G76" i="7"/>
  <c r="G134" i="7"/>
  <c r="C49" i="8"/>
  <c r="C39" i="8"/>
  <c r="B39" i="8"/>
  <c r="B49" i="8"/>
  <c r="B34" i="8"/>
  <c r="C21" i="8" l="1"/>
  <c r="E21" i="8"/>
  <c r="F11" i="3" l="1"/>
  <c r="I125" i="7" l="1"/>
  <c r="H125" i="7"/>
  <c r="G91" i="7"/>
  <c r="I129" i="7"/>
  <c r="H129" i="7"/>
  <c r="G129" i="7"/>
  <c r="D49" i="8"/>
  <c r="I11" i="10"/>
  <c r="H11" i="10"/>
  <c r="I91" i="7" l="1"/>
  <c r="H91" i="7"/>
  <c r="I121" i="7"/>
  <c r="H121" i="7"/>
  <c r="G125" i="7"/>
  <c r="G121" i="7" s="1"/>
  <c r="I52" i="7"/>
  <c r="H52" i="7"/>
  <c r="G52" i="7"/>
  <c r="F52" i="7"/>
  <c r="F51" i="7" l="1"/>
  <c r="E76" i="7"/>
  <c r="E75" i="7" s="1"/>
  <c r="E18" i="7"/>
  <c r="E16" i="7" s="1"/>
  <c r="D24" i="3" l="1"/>
  <c r="E24" i="3" l="1"/>
  <c r="B45" i="8" l="1"/>
  <c r="B33" i="8" s="1"/>
  <c r="E49" i="8"/>
  <c r="F49" i="8"/>
  <c r="D39" i="8"/>
  <c r="E39" i="8"/>
  <c r="F39" i="8"/>
  <c r="C45" i="8"/>
  <c r="D45" i="8"/>
  <c r="E45" i="8"/>
  <c r="F45" i="8"/>
  <c r="H130" i="7"/>
  <c r="H113" i="7" s="1"/>
  <c r="I130" i="7"/>
  <c r="I113" i="7" s="1"/>
  <c r="F130" i="7"/>
  <c r="F129" i="7" s="1"/>
  <c r="F125" i="7"/>
  <c r="F121" i="7" s="1"/>
  <c r="G130" i="7" l="1"/>
  <c r="G113" i="7" s="1"/>
  <c r="H84" i="7"/>
  <c r="H83" i="7" s="1"/>
  <c r="I84" i="7"/>
  <c r="I83" i="7" s="1"/>
  <c r="F85" i="7"/>
  <c r="F84" i="7" s="1"/>
  <c r="F83" i="7" s="1"/>
  <c r="F144" i="7" s="1"/>
  <c r="G84" i="7"/>
  <c r="G83" i="7" s="1"/>
  <c r="E84" i="7"/>
  <c r="E83" i="7" s="1"/>
  <c r="E144" i="7" s="1"/>
  <c r="H76" i="7"/>
  <c r="I76" i="7"/>
  <c r="G49" i="7"/>
  <c r="H49" i="7"/>
  <c r="I49" i="7"/>
  <c r="I48" i="7" s="1"/>
  <c r="E49" i="7"/>
  <c r="E48" i="7" s="1"/>
  <c r="F43" i="7"/>
  <c r="F33" i="7" s="1"/>
  <c r="G43" i="7"/>
  <c r="H43" i="7"/>
  <c r="I43" i="7"/>
  <c r="F34" i="7"/>
  <c r="G34" i="7"/>
  <c r="G32" i="7" s="1"/>
  <c r="H34" i="7"/>
  <c r="I34" i="7"/>
  <c r="G144" i="7" l="1"/>
  <c r="I144" i="7"/>
  <c r="G48" i="7"/>
  <c r="H48" i="7"/>
  <c r="H144" i="7" s="1"/>
  <c r="I32" i="7"/>
  <c r="H32" i="7"/>
  <c r="F32" i="7"/>
  <c r="C11" i="5"/>
  <c r="C10" i="5" s="1"/>
  <c r="D11" i="5"/>
  <c r="D10" i="5" s="1"/>
  <c r="E11" i="5"/>
  <c r="E10" i="5" s="1"/>
  <c r="F11" i="5"/>
  <c r="F10" i="5" s="1"/>
  <c r="B11" i="5"/>
  <c r="B10" i="5" s="1"/>
  <c r="C34" i="8"/>
  <c r="C33" i="8" s="1"/>
  <c r="D34" i="8"/>
  <c r="E34" i="8"/>
  <c r="F34" i="8"/>
  <c r="D21" i="8"/>
  <c r="F21" i="8"/>
  <c r="C19" i="8"/>
  <c r="D19" i="8"/>
  <c r="F19" i="8"/>
  <c r="C16" i="8"/>
  <c r="D16" i="8"/>
  <c r="E16" i="8"/>
  <c r="F16" i="8"/>
  <c r="C11" i="8"/>
  <c r="D11" i="8"/>
  <c r="E11" i="8"/>
  <c r="F11" i="8"/>
  <c r="B21" i="8"/>
  <c r="B19" i="8"/>
  <c r="B16" i="8"/>
  <c r="B11" i="8"/>
  <c r="C10" i="8" l="1"/>
  <c r="B10" i="8"/>
  <c r="F33" i="8"/>
  <c r="E33" i="8"/>
  <c r="D33" i="8"/>
  <c r="F10" i="8"/>
  <c r="D10" i="8"/>
  <c r="E10" i="8"/>
  <c r="E30" i="3" l="1"/>
  <c r="E23" i="3" s="1"/>
  <c r="D30" i="3"/>
  <c r="D23" i="3" s="1"/>
  <c r="F24" i="3"/>
  <c r="F23" i="3" s="1"/>
  <c r="G24" i="3"/>
  <c r="G23" i="3" s="1"/>
  <c r="H24" i="3"/>
  <c r="H23" i="3" s="1"/>
  <c r="E11" i="3"/>
  <c r="E10" i="3" s="1"/>
  <c r="F10" i="3"/>
  <c r="G11" i="3"/>
  <c r="G10" i="3" s="1"/>
  <c r="H11" i="3"/>
  <c r="H10" i="3" s="1"/>
  <c r="D11" i="3"/>
  <c r="D10" i="3" s="1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J11" i="10"/>
  <c r="G11" i="10"/>
  <c r="F11" i="10"/>
  <c r="J8" i="10"/>
  <c r="I8" i="10"/>
  <c r="H8" i="10"/>
  <c r="F8" i="10"/>
  <c r="H14" i="10" l="1"/>
  <c r="H22" i="10" s="1"/>
  <c r="H29" i="10" s="1"/>
  <c r="G14" i="10"/>
  <c r="G22" i="10" s="1"/>
  <c r="G28" i="10" s="1"/>
  <c r="G29" i="10" s="1"/>
  <c r="F14" i="10"/>
  <c r="F22" i="10" s="1"/>
  <c r="I14" i="10"/>
  <c r="I22" i="10" s="1"/>
  <c r="I28" i="10" s="1"/>
  <c r="I29" i="10" s="1"/>
  <c r="J14" i="10"/>
  <c r="J22" i="10" s="1"/>
  <c r="J28" i="10" s="1"/>
  <c r="J29" i="10" s="1"/>
  <c r="F28" i="10" l="1"/>
  <c r="F29" i="10" s="1"/>
</calcChain>
</file>

<file path=xl/sharedStrings.xml><?xml version="1.0" encoding="utf-8"?>
<sst xmlns="http://schemas.openxmlformats.org/spreadsheetml/2006/main" count="404" uniqueCount="206">
  <si>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</si>
  <si>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</si>
  <si>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</si>
  <si>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</si>
  <si>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</si>
  <si>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</si>
  <si>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</si>
  <si>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</si>
  <si>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</si>
  <si>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</si>
  <si>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</si>
  <si>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</si>
  <si>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</si>
  <si>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</si>
  <si>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</si>
  <si>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</si>
  <si>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</si>
  <si>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</si>
  <si>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</si>
  <si>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</si>
  <si>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</si>
  <si>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</si>
  <si>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</si>
  <si>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</si>
  <si>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</si>
  <si>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</si>
  <si>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</si>
  <si>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</si>
  <si>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</si>
  <si>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</si>
  <si>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Projekcija 
za 2026.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</si>
  <si>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</si>
  <si>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</si>
  <si>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</si>
  <si>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</si>
  <si>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</si>
  <si>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</si>
  <si>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</si>
  <si>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</si>
  <si>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</si>
  <si>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</si>
  <si>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</si>
  <si>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</si>
  <si>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</si>
  <si>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</si>
  <si>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</si>
  <si>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</si>
  <si>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</si>
  <si>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</si>
  <si>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</si>
  <si>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</si>
  <si>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</si>
  <si>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</si>
  <si>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</si>
  <si>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</si>
  <si>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</si>
  <si>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</si>
  <si>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</si>
  <si>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</si>
  <si>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</si>
  <si>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</si>
  <si>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</si>
  <si>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</si>
  <si>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</si>
  <si>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</si>
  <si>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</si>
  <si>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</si>
  <si>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</si>
  <si>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</si>
  <si>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</si>
  <si>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upravnih i administrativnih pristojbi, pristojbi po posebnim propisima i naknada</t>
  </si>
  <si>
    <t>Prihodi od prodaje proizvoda i robe te pruženih usluga, prihodi od donacija te povrati po protestiranim jamstvima</t>
  </si>
  <si>
    <t>Financijski rashodi</t>
  </si>
  <si>
    <t>Pomoći dane u inozemstvo i unutar općeg proračuna</t>
  </si>
  <si>
    <t>Naknade građanima i kućanstvima na temelju osiguranja i druge naknade</t>
  </si>
  <si>
    <t>Ostali opći prihodi i primici</t>
  </si>
  <si>
    <t>1.1.Prihodi od poreza</t>
  </si>
  <si>
    <t xml:space="preserve">1.2.Porezni prihodi za decentralizirane funkcije </t>
  </si>
  <si>
    <t>1.5.Ostali opći prihodi i primici</t>
  </si>
  <si>
    <t>2.2.Vlastiti prihod</t>
  </si>
  <si>
    <t>3.6.Prihodi za posebne namjene za proračunske korisnike</t>
  </si>
  <si>
    <t>Pomoći za proračunske korisnike</t>
  </si>
  <si>
    <t>Pomoći izravnanja za decentralizirane funkcije</t>
  </si>
  <si>
    <t>5.5.Tekuće donacije za proračunske korisnike</t>
  </si>
  <si>
    <t>4.1.Pomoći izravnanja za decentralizirane funkcije</t>
  </si>
  <si>
    <t>4.5.Pomoći za proračunske korisnike</t>
  </si>
  <si>
    <t>4.7.Pomoći iz međ. organizacija, inst. I tijela EU za proračunske korisnike</t>
  </si>
  <si>
    <t>09 Obrazovanje</t>
  </si>
  <si>
    <t>0911 Predškolsko obrazovanje</t>
  </si>
  <si>
    <t>0912 Osnovno obrazovanje</t>
  </si>
  <si>
    <t>0921 Niže srednješkolsko obrazovanje</t>
  </si>
  <si>
    <t>PROGRAM 1005</t>
  </si>
  <si>
    <t>POTICANJE ZAPOŠLJAVANJA</t>
  </si>
  <si>
    <t>Aktivnost A100004</t>
  </si>
  <si>
    <t>PRIPRAVNIŠTVO</t>
  </si>
  <si>
    <t>Izvor financiranja 4.5.</t>
  </si>
  <si>
    <t>Pomoći za proračunske korisnike- višak</t>
  </si>
  <si>
    <t>PROGRAM 1007</t>
  </si>
  <si>
    <t>Izvor financiranja 1.1.</t>
  </si>
  <si>
    <t>Prihod o poreza</t>
  </si>
  <si>
    <t>Izvor financiranja 1.5.</t>
  </si>
  <si>
    <t>OSNOVNO ŠKOLSTVO</t>
  </si>
  <si>
    <t>Izvor financiranja 1.2.</t>
  </si>
  <si>
    <t>Porezni prihodi za decentralizirane funkcije</t>
  </si>
  <si>
    <t>Izvor financiranja 4.1.</t>
  </si>
  <si>
    <t>Aktivnost A100002</t>
  </si>
  <si>
    <t>Izvor financiranja 3.6..</t>
  </si>
  <si>
    <t>Izvor financiranja 3.8.</t>
  </si>
  <si>
    <t>Aktivnost A100005</t>
  </si>
  <si>
    <t>RASHODI ZA ZAPOSLENE - DRŽAVNI PRORAČUN</t>
  </si>
  <si>
    <t>Kapitalni projekt K100004</t>
  </si>
  <si>
    <t>NABAVA NEFINAN. IMOVINE IZNAD MIN. STANDARDA</t>
  </si>
  <si>
    <t>Tekući projekt T10001</t>
  </si>
  <si>
    <t>ODRŽAVANJE ŠKOLSKIH OBJEKATA DO MINIMALNOG STANDARDA</t>
  </si>
  <si>
    <t>PROGRAM 1009</t>
  </si>
  <si>
    <t>POMAGAČI U NASTAVI</t>
  </si>
  <si>
    <t>PROGRAM 1008</t>
  </si>
  <si>
    <t>ERASMUS +</t>
  </si>
  <si>
    <t>Tekući projekt T10003</t>
  </si>
  <si>
    <t>Ukupni rashodi po programima:</t>
  </si>
  <si>
    <t>Izvor financiranja 9.5.</t>
  </si>
  <si>
    <t>Izvor financiranja 1.7.</t>
  </si>
  <si>
    <t>4.6. Pomoći za proračunske korisnike - višak</t>
  </si>
  <si>
    <t>9.5. Pomoći za proračunske korisnike - višak</t>
  </si>
  <si>
    <t>2.3.Vlastiti prihod - višak</t>
  </si>
  <si>
    <t>3.8.Prihodi za posebne namjene za proračunske korisnike - višak</t>
  </si>
  <si>
    <t>9.3.Vlastiti prihod - višak</t>
  </si>
  <si>
    <t>9.4.Prihodi za posebne namjene za proračunske korisnike - višak</t>
  </si>
  <si>
    <t>4.7.Pomoći iz međ. organizacija, inst. i tijela EU za proračunske korisnike</t>
  </si>
  <si>
    <t>9.A..Pomoći iz međ. organizacija, inst. i tijela EU za proračunske korisnike -višak</t>
  </si>
  <si>
    <t xml:space="preserve">Prihodi od prodaje nefinancijske imovine </t>
  </si>
  <si>
    <t>Ravnatelj:</t>
  </si>
  <si>
    <t>5.</t>
  </si>
  <si>
    <t>Izdaci za otplatu glavnice primljenih kredita</t>
  </si>
  <si>
    <t>1.7. Predfinanciranje PGrad</t>
  </si>
  <si>
    <t>6.Prihodi od prodaje ili zamjene nefin.imovim.</t>
  </si>
  <si>
    <t>6.3 Prihodi od prodaje ili zamjene nefin.imovim.</t>
  </si>
  <si>
    <t>6.Prihodi od prodaje ili zamjene nef.imovine</t>
  </si>
  <si>
    <t>6.4 Prihodi od prodaje ili zamjene nef.imovine-višak</t>
  </si>
  <si>
    <t>9.6.Tekuće donacije za proračunske korisnike-višak</t>
  </si>
  <si>
    <t>C.A.R.E.</t>
  </si>
  <si>
    <t>Pomoći za proračunske korisnike -višaki</t>
  </si>
  <si>
    <t>Izvor  4.6.</t>
  </si>
  <si>
    <t>Aktivnost A140001</t>
  </si>
  <si>
    <t>Materijalno financijski rashodi do minimalnog standarda</t>
  </si>
  <si>
    <t>Izvor financiranja 4.1..</t>
  </si>
  <si>
    <t>Materijalno financijski rashodi iznad minimalnog standarda</t>
  </si>
  <si>
    <t>Kamatate za primljeni dugoročni kredit</t>
  </si>
  <si>
    <t>Otplata glavnice priljenih kredita</t>
  </si>
  <si>
    <t>Izvor 2.2.</t>
  </si>
  <si>
    <t>Vlastiti prihod proračunskog korisnika</t>
  </si>
  <si>
    <t>Izvor 2.3.</t>
  </si>
  <si>
    <t>Vlastiti prihodi  P.K.-višak</t>
  </si>
  <si>
    <t>Prihodi za posebne namjene za proračunske korisnike</t>
  </si>
  <si>
    <t>Prihodi za posebne namjen P.K.-višak</t>
  </si>
  <si>
    <t>Izvor financiranja  4.5.</t>
  </si>
  <si>
    <t>PRODUŽENI BORAVAK</t>
  </si>
  <si>
    <t>Prihodi od poreza</t>
  </si>
  <si>
    <t>Izvor financiranja 3.6.</t>
  </si>
  <si>
    <t>Izvor financiranja 6.3.</t>
  </si>
  <si>
    <t>Prihodi od prodaje ili zamjene nefinancijske imovine prorač.korisnika</t>
  </si>
  <si>
    <t>Izvor financiranja 6.4.</t>
  </si>
  <si>
    <t>Prihodi od prodaje ili zamjene nefinancijske imovine prorač.korisnika- višak</t>
  </si>
  <si>
    <t>Tekući projekt T10004</t>
  </si>
  <si>
    <t>Predfinanciranje- GRAD</t>
  </si>
  <si>
    <t>Tekući projekt T10005</t>
  </si>
  <si>
    <t>Tekući projekt T10006</t>
  </si>
  <si>
    <t>Tekući projekt T1007</t>
  </si>
  <si>
    <t xml:space="preserve">ODRASTIMO JEDNAKO- FAZA VI </t>
  </si>
  <si>
    <t>Izvor  9.A</t>
  </si>
  <si>
    <t>Pomoći iz međ.org.ist.i tijel.eu P.K.-višak</t>
  </si>
  <si>
    <t>Izvor 9.3.</t>
  </si>
  <si>
    <t>Izvor 9.6.</t>
  </si>
  <si>
    <t>Donacije za P.K.-višak</t>
  </si>
  <si>
    <t>Aktivnost A100003</t>
  </si>
  <si>
    <t>Rashodi za zaposlene iznad minim.standarda</t>
  </si>
  <si>
    <t>Kapitalni projekt K100003</t>
  </si>
  <si>
    <t>NABAVA NEFINAN. IMOVINE DO MIN. STANDARDA</t>
  </si>
  <si>
    <t>Izvor financiranja 5.5.</t>
  </si>
  <si>
    <t>Izvor financiranja 9.6.</t>
  </si>
  <si>
    <t>Donacije za P.K.</t>
  </si>
  <si>
    <t>Izvor financiranja 9.7.</t>
  </si>
  <si>
    <t>Prihodi od prodaje ili zamj.nef.imovine- višak</t>
  </si>
  <si>
    <t>ODRASTIMO JEDNAKO- FAZA VII</t>
  </si>
  <si>
    <t>KORAK U ŽIVOT JEDNAKIH MOGUČNOSTI - FAZA VI</t>
  </si>
  <si>
    <t>Izvršenje 2023.*</t>
  </si>
  <si>
    <t>Plan 2024.</t>
  </si>
  <si>
    <t>Proračun za 2025.</t>
  </si>
  <si>
    <t>Projekcija proračuna
za 2027.</t>
  </si>
  <si>
    <t>FINANCIJSKI PLAN PRORAČUNSKOG KORISNIKA JEDINICE LOKALNE I PODRUČNE (REGIONALNE) SAMOUPRAVE 
ZA 2025. I PROJEKCIJA ZA 2026. I 2027. GODINU</t>
  </si>
  <si>
    <t>Izvršenje 2023</t>
  </si>
  <si>
    <t>Plan za 2025.</t>
  </si>
  <si>
    <t>Projekcija 
za 2027.</t>
  </si>
  <si>
    <t>Izvršenje 2023.</t>
  </si>
  <si>
    <t>3.C.Vlastiti prihod</t>
  </si>
  <si>
    <t>6.9.Tekuće donacije za proračunske korisnike</t>
  </si>
  <si>
    <t>5.7.Pomoći izravnanja za decentralizirane funkcije</t>
  </si>
  <si>
    <t>4.G.Prihodi za posebne namjene za proračunske korisnike</t>
  </si>
  <si>
    <t>5.B.Pomoći za proračunske korisnike</t>
  </si>
  <si>
    <t>U Virovitici, 04.10.2024.</t>
  </si>
  <si>
    <t>PROGRAM 1015</t>
  </si>
  <si>
    <t>Ugovori o dijelu</t>
  </si>
  <si>
    <t>PROVEDB MJERA DEMOGRAFSKE POLITIKE</t>
  </si>
  <si>
    <t xml:space="preserve">PROGRAM </t>
  </si>
  <si>
    <t>U Virovitici, 4.10.2024.</t>
  </si>
  <si>
    <t>KORAK U ŽIVOT JEDNAKIH MOGUČNOSTI - FAZA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</si>
</sst>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</cellStyleXfs>
  <cellXfs count="18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20" fillId="0" borderId="3" xfId="1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 applyProtection="1">
      <alignment horizontal="center" vertical="center" wrapText="1"/>
    </xf>
    <xf numFmtId="0" fontId="20" fillId="2" borderId="3" xfId="0" quotePrefix="1" applyFont="1" applyFill="1" applyBorder="1" applyAlignment="1">
      <alignment horizontal="left" vertical="center"/>
    </xf>
    <xf numFmtId="0" fontId="20" fillId="0" borderId="3" xfId="4" applyFont="1" applyFill="1" applyBorder="1" applyAlignment="1">
      <alignment horizontal="left" vertical="center" wrapText="1"/>
    </xf>
    <xf numFmtId="3" fontId="21" fillId="2" borderId="4" xfId="0" applyNumberFormat="1" applyFont="1" applyFill="1" applyBorder="1" applyAlignment="1">
      <alignment horizontal="right"/>
    </xf>
    <xf numFmtId="0" fontId="22" fillId="0" borderId="3" xfId="5" applyFont="1" applyFill="1" applyBorder="1" applyAlignment="1">
      <alignment horizontal="left" wrapText="1"/>
    </xf>
    <xf numFmtId="0" fontId="8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wrapText="1"/>
    </xf>
    <xf numFmtId="3" fontId="0" fillId="0" borderId="0" xfId="0" applyNumberFormat="1"/>
    <xf numFmtId="3" fontId="7" fillId="2" borderId="3" xfId="0" quotePrefix="1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right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center"/>
    </xf>
    <xf numFmtId="3" fontId="0" fillId="0" borderId="3" xfId="0" applyNumberFormat="1" applyBorder="1"/>
    <xf numFmtId="0" fontId="6" fillId="4" borderId="6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0" fontId="22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24" fillId="2" borderId="3" xfId="0" quotePrefix="1" applyFont="1" applyFill="1" applyBorder="1" applyAlignment="1">
      <alignment horizontal="left" vertical="center" wrapText="1"/>
    </xf>
    <xf numFmtId="4" fontId="23" fillId="2" borderId="3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24" fillId="2" borderId="3" xfId="0" applyNumberFormat="1" applyFont="1" applyFill="1" applyBorder="1" applyAlignment="1" applyProtection="1">
      <alignment horizontal="left" vertical="center" wrapText="1"/>
    </xf>
    <xf numFmtId="0" fontId="7" fillId="0" borderId="3" xfId="4" applyFont="1" applyFill="1" applyBorder="1" applyAlignment="1">
      <alignment horizontal="left" vertical="center" wrapText="1"/>
    </xf>
    <xf numFmtId="0" fontId="1" fillId="0" borderId="8" xfId="0" applyFont="1" applyBorder="1"/>
    <xf numFmtId="0" fontId="0" fillId="0" borderId="3" xfId="0" applyBorder="1"/>
    <xf numFmtId="0" fontId="3" fillId="2" borderId="6" xfId="0" applyNumberFormat="1" applyFont="1" applyFill="1" applyBorder="1" applyAlignment="1" applyProtection="1">
      <alignment horizontal="left" vertical="center" wrapText="1"/>
    </xf>
    <xf numFmtId="3" fontId="2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2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1" fillId="0" borderId="3" xfId="0" applyNumberFormat="1" applyFont="1" applyBorder="1"/>
    <xf numFmtId="4" fontId="25" fillId="0" borderId="3" xfId="0" applyNumberFormat="1" applyFont="1" applyBorder="1"/>
    <xf numFmtId="3" fontId="1" fillId="0" borderId="3" xfId="0" applyNumberFormat="1" applyFont="1" applyBorder="1"/>
    <xf numFmtId="4" fontId="26" fillId="0" borderId="3" xfId="0" applyNumberFormat="1" applyFont="1" applyBorder="1"/>
    <xf numFmtId="3" fontId="26" fillId="0" borderId="3" xfId="0" applyNumberFormat="1" applyFont="1" applyBorder="1"/>
    <xf numFmtId="4" fontId="27" fillId="0" borderId="3" xfId="0" applyNumberFormat="1" applyFont="1" applyBorder="1"/>
    <xf numFmtId="3" fontId="27" fillId="0" borderId="3" xfId="0" applyNumberFormat="1" applyFont="1" applyBorder="1"/>
    <xf numFmtId="4" fontId="28" fillId="0" borderId="3" xfId="0" applyNumberFormat="1" applyFont="1" applyBorder="1"/>
    <xf numFmtId="4" fontId="0" fillId="0" borderId="10" xfId="0" applyNumberFormat="1" applyFill="1" applyBorder="1"/>
    <xf numFmtId="0" fontId="8" fillId="2" borderId="0" xfId="0" applyNumberFormat="1" applyFont="1" applyFill="1" applyBorder="1" applyAlignment="1" applyProtection="1">
      <alignment horizontal="left" vertical="center" wrapText="1"/>
    </xf>
    <xf numFmtId="3" fontId="7" fillId="2" borderId="3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>
      <alignment horizontal="center"/>
    </xf>
    <xf numFmtId="3" fontId="29" fillId="0" borderId="3" xfId="0" applyNumberFormat="1" applyFont="1" applyBorder="1"/>
    <xf numFmtId="3" fontId="30" fillId="0" borderId="3" xfId="0" applyNumberFormat="1" applyFont="1" applyBorder="1" applyAlignment="1">
      <alignment horizontal="center"/>
    </xf>
    <xf numFmtId="3" fontId="29" fillId="0" borderId="0" xfId="0" applyNumberFormat="1" applyFont="1"/>
    <xf numFmtId="0" fontId="1" fillId="0" borderId="9" xfId="0" applyFont="1" applyBorder="1"/>
    <xf numFmtId="4" fontId="1" fillId="0" borderId="9" xfId="0" applyNumberFormat="1" applyFont="1" applyBorder="1"/>
    <xf numFmtId="3" fontId="7" fillId="2" borderId="3" xfId="0" quotePrefix="1" applyNumberFormat="1" applyFont="1" applyFill="1" applyBorder="1" applyAlignment="1">
      <alignment horizontal="right" wrapText="1"/>
    </xf>
    <xf numFmtId="3" fontId="7" fillId="2" borderId="3" xfId="0" applyNumberFormat="1" applyFont="1" applyFill="1" applyBorder="1" applyAlignment="1" applyProtection="1">
      <alignment horizontal="right" wrapText="1"/>
    </xf>
    <xf numFmtId="3" fontId="6" fillId="2" borderId="3" xfId="0" applyNumberFormat="1" applyFont="1" applyFill="1" applyBorder="1" applyAlignment="1">
      <alignment horizontal="right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4" fontId="23" fillId="2" borderId="3" xfId="0" applyNumberFormat="1" applyFont="1" applyFill="1" applyBorder="1" applyAlignment="1">
      <alignment horizontal="left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0" fontId="22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4" fontId="31" fillId="0" borderId="3" xfId="0" applyNumberFormat="1" applyFont="1" applyBorder="1"/>
    <xf numFmtId="2" fontId="27" fillId="0" borderId="3" xfId="0" applyNumberFormat="1" applyFont="1" applyBorder="1"/>
    <xf numFmtId="2" fontId="26" fillId="0" borderId="3" xfId="0" applyNumberFormat="1" applyFont="1" applyBorder="1"/>
    <xf numFmtId="2" fontId="0" fillId="0" borderId="3" xfId="0" applyNumberFormat="1" applyBorder="1"/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4" fontId="1" fillId="0" borderId="12" xfId="0" applyNumberFormat="1" applyFont="1" applyBorder="1"/>
    <xf numFmtId="4" fontId="0" fillId="0" borderId="3" xfId="0" applyNumberFormat="1" applyFont="1" applyBorder="1"/>
    <xf numFmtId="4" fontId="6" fillId="2" borderId="3" xfId="0" applyNumberFormat="1" applyFont="1" applyFill="1" applyBorder="1" applyAlignment="1" applyProtection="1">
      <alignment horizontal="righ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 indent="1"/>
    </xf>
    <xf numFmtId="0" fontId="3" fillId="2" borderId="6" xfId="0" applyNumberFormat="1" applyFont="1" applyFill="1" applyBorder="1" applyAlignment="1" applyProtection="1">
      <alignment horizontal="left" vertical="center" wrapText="1" indent="1"/>
    </xf>
    <xf numFmtId="0" fontId="6" fillId="2" borderId="11" xfId="0" applyNumberFormat="1" applyFont="1" applyFill="1" applyBorder="1" applyAlignment="1" applyProtection="1">
      <alignment horizontal="left" vertical="center" wrapText="1"/>
    </xf>
    <xf numFmtId="0" fontId="22" fillId="2" borderId="3" xfId="0" applyNumberFormat="1" applyFont="1" applyFill="1" applyBorder="1" applyAlignment="1" applyProtection="1">
      <alignment horizontal="left" vertical="center" wrapText="1"/>
    </xf>
    <xf numFmtId="0" fontId="22" fillId="2" borderId="3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left" vertical="center" wrapText="1"/>
    </xf>
    <xf numFmtId="0" fontId="23" fillId="2" borderId="2" xfId="0" applyNumberFormat="1" applyFont="1" applyFill="1" applyBorder="1" applyAlignment="1" applyProtection="1">
      <alignment horizontal="left" vertical="center" wrapText="1"/>
    </xf>
    <xf numFmtId="0" fontId="23" fillId="2" borderId="4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22" fillId="2" borderId="2" xfId="0" applyNumberFormat="1" applyFont="1" applyFill="1" applyBorder="1" applyAlignment="1" applyProtection="1">
      <alignment horizontal="left" vertical="center" wrapText="1"/>
    </xf>
    <xf numFmtId="0" fontId="22" fillId="2" borderId="4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 indent="1"/>
    </xf>
    <xf numFmtId="0" fontId="22" fillId="2" borderId="2" xfId="0" applyNumberFormat="1" applyFont="1" applyFill="1" applyBorder="1" applyAlignment="1" applyProtection="1">
      <alignment horizontal="left" vertical="center" wrapText="1" indent="1"/>
    </xf>
    <xf numFmtId="0" fontId="22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1" xfId="0" applyNumberFormat="1" applyFont="1" applyFill="1" applyBorder="1" applyAlignment="1" applyProtection="1">
      <alignment horizontal="left" vertical="center" wrapText="1" indent="1"/>
    </xf>
  </cellXfs>
  <cellStyles count="8">
    <cellStyle name="Normalno" xfId="0" builtinId="0"/>
    <cellStyle name="Normalno 2" xfId="6" xr:uid="{00000000-0005-0000-0000-000001000000}"/>
    <cellStyle name="Normalno 3" xfId="7" xr:uid="{00000000-0005-0000-0000-000002000000}"/>
    <cellStyle name="Normalno 4" xfId="2" xr:uid="{00000000-0005-0000-0000-000003000000}"/>
    <cellStyle name="Obično_List1" xfId="3" xr:uid="{00000000-0005-0000-0000-000004000000}"/>
    <cellStyle name="Obično_List4" xfId="4" xr:uid="{00000000-0005-0000-0000-000005000000}"/>
    <cellStyle name="Obično_List5" xfId="5" xr:uid="{00000000-0005-0000-0000-000006000000}"/>
    <cellStyle name="Obično_List7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22" workbookViewId="0">
      <selection activeCell="J13" sqref="J13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39" t="s">
        <v>189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8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x14ac:dyDescent="0.25">
      <c r="A3" s="139" t="s">
        <v>17</v>
      </c>
      <c r="B3" s="139"/>
      <c r="C3" s="139"/>
      <c r="D3" s="139"/>
      <c r="E3" s="139"/>
      <c r="F3" s="139"/>
      <c r="G3" s="139"/>
      <c r="H3" s="139"/>
      <c r="I3" s="152"/>
      <c r="J3" s="152"/>
    </row>
    <row r="4" spans="1:10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</row>
    <row r="5" spans="1:10" ht="15.75" x14ac:dyDescent="0.25">
      <c r="A5" s="139" t="s">
        <v>23</v>
      </c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32</v>
      </c>
    </row>
    <row r="7" spans="1:10" ht="25.5" x14ac:dyDescent="0.25">
      <c r="A7" s="27"/>
      <c r="B7" s="28"/>
      <c r="C7" s="28"/>
      <c r="D7" s="29"/>
      <c r="E7" s="30"/>
      <c r="F7" s="3" t="s">
        <v>185</v>
      </c>
      <c r="G7" s="3" t="s">
        <v>186</v>
      </c>
      <c r="H7" s="3" t="s">
        <v>187</v>
      </c>
      <c r="I7" s="3" t="s">
        <v>43</v>
      </c>
      <c r="J7" s="3" t="s">
        <v>188</v>
      </c>
    </row>
    <row r="8" spans="1:10" x14ac:dyDescent="0.25">
      <c r="A8" s="144" t="s">
        <v>0</v>
      </c>
      <c r="B8" s="138"/>
      <c r="C8" s="138"/>
      <c r="D8" s="138"/>
      <c r="E8" s="153"/>
      <c r="F8" s="31">
        <f>F9+F10</f>
        <v>2848106.38</v>
      </c>
      <c r="G8" s="31">
        <f>G9+G10</f>
        <v>3527084</v>
      </c>
      <c r="H8" s="31">
        <f t="shared" ref="H8:J8" si="0">H9+H10</f>
        <v>3527000</v>
      </c>
      <c r="I8" s="31">
        <f t="shared" si="0"/>
        <v>3527000</v>
      </c>
      <c r="J8" s="31">
        <f t="shared" si="0"/>
        <v>3527000</v>
      </c>
    </row>
    <row r="9" spans="1:10" x14ac:dyDescent="0.25">
      <c r="A9" s="154" t="s">
        <v>35</v>
      </c>
      <c r="B9" s="155"/>
      <c r="C9" s="155"/>
      <c r="D9" s="155"/>
      <c r="E9" s="151"/>
      <c r="F9" s="32">
        <v>2848106.38</v>
      </c>
      <c r="G9" s="32">
        <v>3525284</v>
      </c>
      <c r="H9" s="32">
        <v>3527000</v>
      </c>
      <c r="I9" s="32">
        <v>3527000</v>
      </c>
      <c r="J9" s="32">
        <v>3527000</v>
      </c>
    </row>
    <row r="10" spans="1:10" x14ac:dyDescent="0.25">
      <c r="A10" s="156" t="s">
        <v>36</v>
      </c>
      <c r="B10" s="151"/>
      <c r="C10" s="151"/>
      <c r="D10" s="151"/>
      <c r="E10" s="151"/>
      <c r="F10" s="32"/>
      <c r="G10" s="32">
        <v>1800</v>
      </c>
      <c r="H10" s="32">
        <v>0</v>
      </c>
      <c r="I10" s="32">
        <v>0</v>
      </c>
      <c r="J10" s="32">
        <v>0</v>
      </c>
    </row>
    <row r="11" spans="1:10" x14ac:dyDescent="0.25">
      <c r="A11" s="35" t="s">
        <v>1</v>
      </c>
      <c r="B11" s="43"/>
      <c r="C11" s="43"/>
      <c r="D11" s="43"/>
      <c r="E11" s="43"/>
      <c r="F11" s="31">
        <f>F12+F13</f>
        <v>2774419.35</v>
      </c>
      <c r="G11" s="31">
        <f t="shared" ref="G11:J11" si="1">G12+G13</f>
        <v>3552627</v>
      </c>
      <c r="H11" s="31">
        <f t="shared" si="1"/>
        <v>3493000</v>
      </c>
      <c r="I11" s="31">
        <f t="shared" si="1"/>
        <v>3493000</v>
      </c>
      <c r="J11" s="31">
        <f t="shared" si="1"/>
        <v>3493000</v>
      </c>
    </row>
    <row r="12" spans="1:10" x14ac:dyDescent="0.25">
      <c r="A12" s="157" t="s">
        <v>37</v>
      </c>
      <c r="B12" s="155"/>
      <c r="C12" s="155"/>
      <c r="D12" s="155"/>
      <c r="E12" s="155"/>
      <c r="F12" s="32">
        <v>2693288</v>
      </c>
      <c r="G12" s="32">
        <v>3434587</v>
      </c>
      <c r="H12" s="32">
        <v>3493000</v>
      </c>
      <c r="I12" s="32">
        <v>3493000</v>
      </c>
      <c r="J12" s="32">
        <v>3493000</v>
      </c>
    </row>
    <row r="13" spans="1:10" x14ac:dyDescent="0.25">
      <c r="A13" s="150" t="s">
        <v>38</v>
      </c>
      <c r="B13" s="151"/>
      <c r="C13" s="151"/>
      <c r="D13" s="151"/>
      <c r="E13" s="151"/>
      <c r="F13" s="45">
        <v>81131.350000000006</v>
      </c>
      <c r="G13" s="45">
        <v>118040</v>
      </c>
      <c r="H13" s="45"/>
      <c r="I13" s="45"/>
      <c r="J13" s="45"/>
    </row>
    <row r="14" spans="1:10" x14ac:dyDescent="0.25">
      <c r="A14" s="137" t="s">
        <v>62</v>
      </c>
      <c r="B14" s="138"/>
      <c r="C14" s="138"/>
      <c r="D14" s="138"/>
      <c r="E14" s="138"/>
      <c r="F14" s="31">
        <f>F8-F11</f>
        <v>73687.029999999795</v>
      </c>
      <c r="G14" s="31">
        <f t="shared" ref="G14:J14" si="2">G8-G11</f>
        <v>-25543</v>
      </c>
      <c r="H14" s="31">
        <f t="shared" si="2"/>
        <v>34000</v>
      </c>
      <c r="I14" s="31">
        <f t="shared" si="2"/>
        <v>34000</v>
      </c>
      <c r="J14" s="31">
        <f t="shared" si="2"/>
        <v>34000</v>
      </c>
    </row>
    <row r="15" spans="1:10" ht="18" x14ac:dyDescent="0.25">
      <c r="A15" s="2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139" t="s">
        <v>24</v>
      </c>
      <c r="B16" s="140"/>
      <c r="C16" s="140"/>
      <c r="D16" s="140"/>
      <c r="E16" s="140"/>
      <c r="F16" s="140"/>
      <c r="G16" s="140"/>
      <c r="H16" s="140"/>
      <c r="I16" s="140"/>
      <c r="J16" s="140"/>
    </row>
    <row r="17" spans="1:10" ht="18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7"/>
      <c r="B18" s="28"/>
      <c r="C18" s="28"/>
      <c r="D18" s="29"/>
      <c r="E18" s="30"/>
      <c r="F18" s="3" t="s">
        <v>185</v>
      </c>
      <c r="G18" s="3" t="s">
        <v>186</v>
      </c>
      <c r="H18" s="3" t="s">
        <v>187</v>
      </c>
      <c r="I18" s="3" t="s">
        <v>43</v>
      </c>
      <c r="J18" s="3" t="s">
        <v>188</v>
      </c>
    </row>
    <row r="19" spans="1:10" x14ac:dyDescent="0.25">
      <c r="A19" s="150" t="s">
        <v>39</v>
      </c>
      <c r="B19" s="151"/>
      <c r="C19" s="151"/>
      <c r="D19" s="151"/>
      <c r="E19" s="151"/>
      <c r="F19" s="45"/>
      <c r="G19" s="45"/>
      <c r="H19" s="45"/>
      <c r="I19" s="45"/>
      <c r="J19" s="44"/>
    </row>
    <row r="20" spans="1:10" x14ac:dyDescent="0.25">
      <c r="A20" s="150" t="s">
        <v>40</v>
      </c>
      <c r="B20" s="151"/>
      <c r="C20" s="151"/>
      <c r="D20" s="151"/>
      <c r="E20" s="151"/>
      <c r="F20" s="45">
        <v>33180</v>
      </c>
      <c r="G20" s="45">
        <v>34000</v>
      </c>
      <c r="H20" s="45">
        <v>34000</v>
      </c>
      <c r="I20" s="45">
        <v>34000</v>
      </c>
      <c r="J20" s="44">
        <v>34000</v>
      </c>
    </row>
    <row r="21" spans="1:10" x14ac:dyDescent="0.25">
      <c r="A21" s="137" t="s">
        <v>2</v>
      </c>
      <c r="B21" s="138"/>
      <c r="C21" s="138"/>
      <c r="D21" s="138"/>
      <c r="E21" s="138"/>
      <c r="F21" s="31">
        <f t="shared" ref="F21:J21" si="3">F19-F20</f>
        <v>-33180</v>
      </c>
      <c r="G21" s="31">
        <f t="shared" si="3"/>
        <v>-34000</v>
      </c>
      <c r="H21" s="31">
        <f t="shared" si="3"/>
        <v>-34000</v>
      </c>
      <c r="I21" s="31">
        <f t="shared" si="3"/>
        <v>-34000</v>
      </c>
      <c r="J21" s="31">
        <f t="shared" si="3"/>
        <v>-34000</v>
      </c>
    </row>
    <row r="22" spans="1:10" x14ac:dyDescent="0.25">
      <c r="A22" s="137" t="s">
        <v>63</v>
      </c>
      <c r="B22" s="138"/>
      <c r="C22" s="138"/>
      <c r="D22" s="138"/>
      <c r="E22" s="138"/>
      <c r="F22" s="31">
        <f>F14+F21</f>
        <v>40507.029999999795</v>
      </c>
      <c r="G22" s="31">
        <f t="shared" ref="G22:J22" si="4">G14+G21</f>
        <v>-59543</v>
      </c>
      <c r="H22" s="31">
        <f t="shared" si="4"/>
        <v>0</v>
      </c>
      <c r="I22" s="31">
        <f t="shared" si="4"/>
        <v>0</v>
      </c>
      <c r="J22" s="31">
        <f t="shared" si="4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139" t="s">
        <v>64</v>
      </c>
      <c r="B24" s="140"/>
      <c r="C24" s="140"/>
      <c r="D24" s="140"/>
      <c r="E24" s="140"/>
      <c r="F24" s="140"/>
      <c r="G24" s="140"/>
      <c r="H24" s="140"/>
      <c r="I24" s="140"/>
      <c r="J24" s="140"/>
    </row>
    <row r="25" spans="1:10" ht="15.75" x14ac:dyDescent="0.25">
      <c r="A25" s="41"/>
      <c r="B25" s="42"/>
      <c r="C25" s="42"/>
      <c r="D25" s="42"/>
      <c r="E25" s="42"/>
      <c r="F25" s="42"/>
      <c r="G25" s="42"/>
      <c r="H25" s="42"/>
      <c r="I25" s="42"/>
      <c r="J25" s="42"/>
    </row>
    <row r="26" spans="1:10" ht="25.5" x14ac:dyDescent="0.25">
      <c r="A26" s="27"/>
      <c r="B26" s="28"/>
      <c r="C26" s="28"/>
      <c r="D26" s="29"/>
      <c r="E26" s="30"/>
      <c r="F26" s="3" t="s">
        <v>185</v>
      </c>
      <c r="G26" s="3" t="s">
        <v>186</v>
      </c>
      <c r="H26" s="3" t="s">
        <v>187</v>
      </c>
      <c r="I26" s="3" t="s">
        <v>43</v>
      </c>
      <c r="J26" s="3" t="s">
        <v>188</v>
      </c>
    </row>
    <row r="27" spans="1:10" ht="15" customHeight="1" x14ac:dyDescent="0.25">
      <c r="A27" s="141" t="s">
        <v>65</v>
      </c>
      <c r="B27" s="142"/>
      <c r="C27" s="142"/>
      <c r="D27" s="142"/>
      <c r="E27" s="143"/>
      <c r="F27" s="46">
        <v>5252.31</v>
      </c>
      <c r="G27" s="46">
        <v>59543</v>
      </c>
      <c r="H27" s="46"/>
      <c r="I27" s="46">
        <v>0</v>
      </c>
      <c r="J27" s="47">
        <v>0</v>
      </c>
    </row>
    <row r="28" spans="1:10" ht="15" customHeight="1" x14ac:dyDescent="0.25">
      <c r="A28" s="137" t="s">
        <v>66</v>
      </c>
      <c r="B28" s="138"/>
      <c r="C28" s="138"/>
      <c r="D28" s="138"/>
      <c r="E28" s="138"/>
      <c r="F28" s="48">
        <f>F22+F27</f>
        <v>45759.339999999793</v>
      </c>
      <c r="G28" s="48">
        <f t="shared" ref="G28:J28" si="5">G22+G27</f>
        <v>0</v>
      </c>
      <c r="H28" s="48"/>
      <c r="I28" s="48">
        <f t="shared" si="5"/>
        <v>0</v>
      </c>
      <c r="J28" s="49">
        <f t="shared" si="5"/>
        <v>0</v>
      </c>
    </row>
    <row r="29" spans="1:10" ht="45" customHeight="1" x14ac:dyDescent="0.25">
      <c r="A29" s="144" t="s">
        <v>67</v>
      </c>
      <c r="B29" s="145"/>
      <c r="C29" s="145"/>
      <c r="D29" s="145"/>
      <c r="E29" s="146"/>
      <c r="F29" s="48">
        <f>F14+F21+F27-F28</f>
        <v>0</v>
      </c>
      <c r="G29" s="48">
        <f t="shared" ref="G29:J29" si="6">G14+G21+G27-G28</f>
        <v>0</v>
      </c>
      <c r="H29" s="48">
        <f t="shared" si="6"/>
        <v>0</v>
      </c>
      <c r="I29" s="48">
        <f t="shared" si="6"/>
        <v>0</v>
      </c>
      <c r="J29" s="49">
        <f t="shared" si="6"/>
        <v>0</v>
      </c>
    </row>
    <row r="30" spans="1:10" ht="15.75" x14ac:dyDescent="0.25">
      <c r="A30" s="50"/>
      <c r="B30" s="51"/>
      <c r="C30" s="51"/>
      <c r="D30" s="51"/>
      <c r="E30" s="51"/>
      <c r="F30" s="51"/>
      <c r="G30" s="51"/>
      <c r="H30" s="51"/>
      <c r="I30" s="51"/>
      <c r="J30" s="51"/>
    </row>
    <row r="31" spans="1:10" ht="15.75" x14ac:dyDescent="0.25">
      <c r="A31" s="147" t="s">
        <v>61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8" x14ac:dyDescent="0.25">
      <c r="A32" s="52"/>
      <c r="B32" s="53"/>
      <c r="C32" s="53"/>
      <c r="D32" s="53"/>
      <c r="E32" s="53"/>
      <c r="F32" s="53"/>
      <c r="G32" s="53"/>
      <c r="H32" s="54"/>
      <c r="I32" s="54"/>
      <c r="J32" s="54"/>
    </row>
    <row r="33" spans="1:10" ht="25.5" x14ac:dyDescent="0.25">
      <c r="A33" s="55"/>
      <c r="B33" s="56"/>
      <c r="C33" s="56"/>
      <c r="D33" s="57"/>
      <c r="E33" s="58"/>
      <c r="F33" s="59" t="s">
        <v>33</v>
      </c>
      <c r="G33" s="59" t="s">
        <v>31</v>
      </c>
      <c r="H33" s="59" t="s">
        <v>41</v>
      </c>
      <c r="I33" s="59" t="s">
        <v>42</v>
      </c>
      <c r="J33" s="59" t="s">
        <v>43</v>
      </c>
    </row>
    <row r="34" spans="1:10" x14ac:dyDescent="0.25">
      <c r="A34" s="141" t="s">
        <v>65</v>
      </c>
      <c r="B34" s="142"/>
      <c r="C34" s="142"/>
      <c r="D34" s="142"/>
      <c r="E34" s="143"/>
      <c r="F34" s="46">
        <v>0</v>
      </c>
      <c r="G34" s="46">
        <f>F37</f>
        <v>0</v>
      </c>
      <c r="H34" s="46">
        <f>G37</f>
        <v>0</v>
      </c>
      <c r="I34" s="46">
        <f>H37</f>
        <v>0</v>
      </c>
      <c r="J34" s="47">
        <f>I37</f>
        <v>0</v>
      </c>
    </row>
    <row r="35" spans="1:10" ht="28.5" customHeight="1" x14ac:dyDescent="0.25">
      <c r="A35" s="141" t="s">
        <v>68</v>
      </c>
      <c r="B35" s="142"/>
      <c r="C35" s="142"/>
      <c r="D35" s="142"/>
      <c r="E35" s="143"/>
      <c r="F35" s="46">
        <v>0</v>
      </c>
      <c r="G35" s="46">
        <v>0</v>
      </c>
      <c r="H35" s="46">
        <v>0</v>
      </c>
      <c r="I35" s="46">
        <v>0</v>
      </c>
      <c r="J35" s="47">
        <v>0</v>
      </c>
    </row>
    <row r="36" spans="1:10" x14ac:dyDescent="0.25">
      <c r="A36" s="141" t="s">
        <v>69</v>
      </c>
      <c r="B36" s="148"/>
      <c r="C36" s="148"/>
      <c r="D36" s="148"/>
      <c r="E36" s="149"/>
      <c r="F36" s="46">
        <v>0</v>
      </c>
      <c r="G36" s="46">
        <v>0</v>
      </c>
      <c r="H36" s="46">
        <v>0</v>
      </c>
      <c r="I36" s="46">
        <v>0</v>
      </c>
      <c r="J36" s="47">
        <v>0</v>
      </c>
    </row>
    <row r="37" spans="1:10" ht="15" customHeight="1" x14ac:dyDescent="0.25">
      <c r="A37" s="137" t="s">
        <v>66</v>
      </c>
      <c r="B37" s="138"/>
      <c r="C37" s="138"/>
      <c r="D37" s="138"/>
      <c r="E37" s="138"/>
      <c r="F37" s="33">
        <f>F34-F35+F36</f>
        <v>0</v>
      </c>
      <c r="G37" s="33">
        <f t="shared" ref="G37:J37" si="7">G34-G35+G36</f>
        <v>0</v>
      </c>
      <c r="H37" s="33">
        <f t="shared" si="7"/>
        <v>0</v>
      </c>
      <c r="I37" s="33">
        <f t="shared" si="7"/>
        <v>0</v>
      </c>
      <c r="J37" s="60">
        <f t="shared" si="7"/>
        <v>0</v>
      </c>
    </row>
    <row r="38" spans="1:10" ht="17.25" customHeight="1" x14ac:dyDescent="0.25"/>
    <row r="39" spans="1:10" x14ac:dyDescent="0.25">
      <c r="A39" s="135" t="s">
        <v>34</v>
      </c>
      <c r="B39" s="136"/>
      <c r="C39" s="136"/>
      <c r="D39" s="136"/>
      <c r="E39" s="136"/>
      <c r="F39" s="136"/>
      <c r="G39" s="136"/>
      <c r="H39" s="136"/>
      <c r="I39" s="136"/>
      <c r="J39" s="136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opLeftCell="A10" workbookViewId="0">
      <selection activeCell="C35" sqref="C3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39" t="s">
        <v>189</v>
      </c>
      <c r="B1" s="139"/>
      <c r="C1" s="139"/>
      <c r="D1" s="139"/>
      <c r="E1" s="139"/>
      <c r="F1" s="139"/>
      <c r="G1" s="139"/>
      <c r="H1" s="13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39" t="s">
        <v>17</v>
      </c>
      <c r="B3" s="139"/>
      <c r="C3" s="139"/>
      <c r="D3" s="139"/>
      <c r="E3" s="139"/>
      <c r="F3" s="139"/>
      <c r="G3" s="139"/>
      <c r="H3" s="13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39" t="s">
        <v>4</v>
      </c>
      <c r="B5" s="139"/>
      <c r="C5" s="139"/>
      <c r="D5" s="139"/>
      <c r="E5" s="139"/>
      <c r="F5" s="139"/>
      <c r="G5" s="139"/>
      <c r="H5" s="13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39" t="s">
        <v>44</v>
      </c>
      <c r="B7" s="139"/>
      <c r="C7" s="139"/>
      <c r="D7" s="139"/>
      <c r="E7" s="139"/>
      <c r="F7" s="139"/>
      <c r="G7" s="139"/>
      <c r="H7" s="139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190</v>
      </c>
      <c r="E9" s="20" t="s">
        <v>186</v>
      </c>
      <c r="F9" s="20" t="s">
        <v>191</v>
      </c>
      <c r="G9" s="20" t="s">
        <v>30</v>
      </c>
      <c r="H9" s="20" t="s">
        <v>192</v>
      </c>
    </row>
    <row r="10" spans="1:8" x14ac:dyDescent="0.25">
      <c r="A10" s="37"/>
      <c r="B10" s="38"/>
      <c r="C10" s="36" t="s">
        <v>0</v>
      </c>
      <c r="D10" s="62">
        <f>SUM(D11)</f>
        <v>2848106.38</v>
      </c>
      <c r="E10" s="62">
        <f t="shared" ref="E10:H10" si="0">SUM(E11)</f>
        <v>3527084</v>
      </c>
      <c r="F10" s="62">
        <f t="shared" si="0"/>
        <v>3527000</v>
      </c>
      <c r="G10" s="62">
        <f t="shared" si="0"/>
        <v>3525000</v>
      </c>
      <c r="H10" s="62">
        <f t="shared" si="0"/>
        <v>3525000</v>
      </c>
    </row>
    <row r="11" spans="1:8" ht="15.75" customHeight="1" x14ac:dyDescent="0.25">
      <c r="A11" s="11">
        <v>6</v>
      </c>
      <c r="B11" s="11"/>
      <c r="C11" s="11" t="s">
        <v>7</v>
      </c>
      <c r="D11" s="8">
        <f>SUM(D12:D17)</f>
        <v>2848106.38</v>
      </c>
      <c r="E11" s="8">
        <f>SUM(E12:E17)</f>
        <v>3527084</v>
      </c>
      <c r="F11" s="8">
        <f>SUM(F12:F17)</f>
        <v>3527000</v>
      </c>
      <c r="G11" s="8">
        <f>SUM(G12:G17)</f>
        <v>3525000</v>
      </c>
      <c r="H11" s="8">
        <f>SUM(H12:H17)</f>
        <v>3525000</v>
      </c>
    </row>
    <row r="12" spans="1:8" ht="38.25" x14ac:dyDescent="0.25">
      <c r="A12" s="11"/>
      <c r="B12" s="16">
        <v>63</v>
      </c>
      <c r="C12" s="16" t="s">
        <v>25</v>
      </c>
      <c r="D12" s="8">
        <v>2309182.5</v>
      </c>
      <c r="E12" s="9">
        <v>2962684</v>
      </c>
      <c r="F12" s="9">
        <v>3018000</v>
      </c>
      <c r="G12" s="9">
        <v>3018000</v>
      </c>
      <c r="H12" s="9">
        <v>3018000</v>
      </c>
    </row>
    <row r="13" spans="1:8" ht="51" x14ac:dyDescent="0.25">
      <c r="A13" s="11"/>
      <c r="B13" s="16">
        <v>65</v>
      </c>
      <c r="C13" s="61" t="s">
        <v>70</v>
      </c>
      <c r="D13" s="8">
        <v>75062.09</v>
      </c>
      <c r="E13" s="9">
        <v>82000</v>
      </c>
      <c r="F13" s="9">
        <v>60000</v>
      </c>
      <c r="G13" s="9">
        <v>60000</v>
      </c>
      <c r="H13" s="9">
        <v>60000</v>
      </c>
    </row>
    <row r="14" spans="1:8" ht="51" x14ac:dyDescent="0.25">
      <c r="A14" s="11"/>
      <c r="B14" s="16">
        <v>66</v>
      </c>
      <c r="C14" s="61" t="s">
        <v>71</v>
      </c>
      <c r="D14" s="8">
        <v>10142.299999999999</v>
      </c>
      <c r="E14" s="9">
        <v>8000</v>
      </c>
      <c r="F14" s="9">
        <v>8000</v>
      </c>
      <c r="G14" s="9">
        <v>8000</v>
      </c>
      <c r="H14" s="9">
        <v>8000</v>
      </c>
    </row>
    <row r="15" spans="1:8" ht="38.25" x14ac:dyDescent="0.25">
      <c r="A15" s="11"/>
      <c r="B15" s="12">
        <v>67</v>
      </c>
      <c r="C15" s="16" t="s">
        <v>26</v>
      </c>
      <c r="D15" s="8">
        <v>453719.49</v>
      </c>
      <c r="E15" s="9">
        <v>472600</v>
      </c>
      <c r="F15" s="9">
        <v>441000</v>
      </c>
      <c r="G15" s="9">
        <v>439000</v>
      </c>
      <c r="H15" s="9">
        <v>439000</v>
      </c>
    </row>
    <row r="16" spans="1:8" ht="25.5" x14ac:dyDescent="0.25">
      <c r="A16" s="11">
        <v>7</v>
      </c>
      <c r="B16" s="12"/>
      <c r="C16" s="16" t="s">
        <v>130</v>
      </c>
      <c r="D16" s="8"/>
      <c r="E16" s="9"/>
      <c r="F16" s="9"/>
      <c r="G16" s="9"/>
      <c r="H16" s="9"/>
    </row>
    <row r="17" spans="1:8" ht="25.5" x14ac:dyDescent="0.25">
      <c r="A17" s="11"/>
      <c r="B17" s="16">
        <v>72</v>
      </c>
      <c r="C17" s="16" t="s">
        <v>130</v>
      </c>
      <c r="D17" s="8"/>
      <c r="E17" s="9">
        <v>1800</v>
      </c>
      <c r="F17" s="9"/>
      <c r="G17" s="9"/>
      <c r="H17" s="9"/>
    </row>
    <row r="20" spans="1:8" ht="15.75" x14ac:dyDescent="0.25">
      <c r="A20" s="139" t="s">
        <v>45</v>
      </c>
      <c r="B20" s="158"/>
      <c r="C20" s="158"/>
      <c r="D20" s="158"/>
      <c r="E20" s="158"/>
      <c r="F20" s="158"/>
      <c r="G20" s="158"/>
      <c r="H20" s="158"/>
    </row>
    <row r="21" spans="1:8" ht="18" x14ac:dyDescent="0.25">
      <c r="A21" s="4"/>
      <c r="B21" s="4"/>
      <c r="C21" s="4"/>
      <c r="D21" s="4"/>
      <c r="E21" s="4"/>
      <c r="F21" s="4"/>
      <c r="G21" s="5"/>
      <c r="H21" s="5"/>
    </row>
    <row r="22" spans="1:8" ht="25.5" x14ac:dyDescent="0.25">
      <c r="A22" s="20" t="s">
        <v>5</v>
      </c>
      <c r="B22" s="19" t="s">
        <v>6</v>
      </c>
      <c r="C22" s="19" t="s">
        <v>8</v>
      </c>
      <c r="D22" s="19" t="s">
        <v>193</v>
      </c>
      <c r="E22" s="20" t="s">
        <v>186</v>
      </c>
      <c r="F22" s="20" t="s">
        <v>191</v>
      </c>
      <c r="G22" s="20" t="s">
        <v>30</v>
      </c>
      <c r="H22" s="20" t="s">
        <v>192</v>
      </c>
    </row>
    <row r="23" spans="1:8" x14ac:dyDescent="0.25">
      <c r="A23" s="37"/>
      <c r="B23" s="38"/>
      <c r="C23" s="36" t="s">
        <v>1</v>
      </c>
      <c r="D23" s="62">
        <f>SUM(D24+D30+D32)</f>
        <v>2807598.92</v>
      </c>
      <c r="E23" s="62">
        <f>SUM(E24+E30+E32)</f>
        <v>3586627</v>
      </c>
      <c r="F23" s="62">
        <f t="shared" ref="F23:H23" si="1">SUM(F24+F30+F32)</f>
        <v>3527000</v>
      </c>
      <c r="G23" s="62">
        <f t="shared" si="1"/>
        <v>3525000</v>
      </c>
      <c r="H23" s="62">
        <f t="shared" si="1"/>
        <v>3525000</v>
      </c>
    </row>
    <row r="24" spans="1:8" ht="15.75" customHeight="1" x14ac:dyDescent="0.25">
      <c r="A24" s="11">
        <v>3</v>
      </c>
      <c r="B24" s="11"/>
      <c r="C24" s="11" t="s">
        <v>9</v>
      </c>
      <c r="D24" s="65">
        <f>SUM(D25:D29)</f>
        <v>2693287</v>
      </c>
      <c r="E24" s="65">
        <f>SUM(E25:E29)</f>
        <v>3438607</v>
      </c>
      <c r="F24" s="65">
        <f t="shared" ref="F24:H24" si="2">SUM(F25:F29)</f>
        <v>3449000</v>
      </c>
      <c r="G24" s="65">
        <f t="shared" si="2"/>
        <v>3447000</v>
      </c>
      <c r="H24" s="65">
        <f t="shared" si="2"/>
        <v>3447000</v>
      </c>
    </row>
    <row r="25" spans="1:8" ht="15.75" customHeight="1" x14ac:dyDescent="0.25">
      <c r="A25" s="11"/>
      <c r="B25" s="16">
        <v>31</v>
      </c>
      <c r="C25" s="16" t="s">
        <v>10</v>
      </c>
      <c r="D25" s="8">
        <v>2229358</v>
      </c>
      <c r="E25" s="9">
        <v>2941573</v>
      </c>
      <c r="F25" s="9">
        <v>2979600</v>
      </c>
      <c r="G25" s="9">
        <v>2979600</v>
      </c>
      <c r="H25" s="9">
        <v>2979600</v>
      </c>
    </row>
    <row r="26" spans="1:8" x14ac:dyDescent="0.25">
      <c r="A26" s="12"/>
      <c r="B26" s="12">
        <v>32</v>
      </c>
      <c r="C26" s="12" t="s">
        <v>20</v>
      </c>
      <c r="D26" s="8">
        <v>454341</v>
      </c>
      <c r="E26" s="9">
        <v>487934</v>
      </c>
      <c r="F26" s="9">
        <v>458200</v>
      </c>
      <c r="G26" s="9">
        <v>456200</v>
      </c>
      <c r="H26" s="9">
        <v>456200</v>
      </c>
    </row>
    <row r="27" spans="1:8" x14ac:dyDescent="0.25">
      <c r="A27" s="12"/>
      <c r="B27" s="63">
        <v>34</v>
      </c>
      <c r="C27" s="64" t="s">
        <v>72</v>
      </c>
      <c r="D27" s="8">
        <v>9588</v>
      </c>
      <c r="E27" s="9">
        <v>9100</v>
      </c>
      <c r="F27" s="9">
        <v>11200</v>
      </c>
      <c r="G27" s="9">
        <v>11200</v>
      </c>
      <c r="H27" s="9">
        <v>11200</v>
      </c>
    </row>
    <row r="28" spans="1:8" ht="25.5" x14ac:dyDescent="0.25">
      <c r="A28" s="12"/>
      <c r="B28" s="63">
        <v>36</v>
      </c>
      <c r="C28" s="64" t="s">
        <v>73</v>
      </c>
      <c r="D28" s="8"/>
      <c r="E28" s="9"/>
      <c r="F28" s="9"/>
      <c r="G28" s="9"/>
      <c r="H28" s="9"/>
    </row>
    <row r="29" spans="1:8" ht="38.25" x14ac:dyDescent="0.25">
      <c r="A29" s="12"/>
      <c r="B29" s="63">
        <v>37</v>
      </c>
      <c r="C29" s="64" t="s">
        <v>74</v>
      </c>
      <c r="D29" s="8"/>
      <c r="E29" s="9"/>
      <c r="F29" s="9"/>
      <c r="G29" s="9"/>
      <c r="H29" s="9"/>
    </row>
    <row r="30" spans="1:8" ht="25.5" x14ac:dyDescent="0.25">
      <c r="A30" s="14">
        <v>4</v>
      </c>
      <c r="B30" s="15"/>
      <c r="C30" s="25" t="s">
        <v>11</v>
      </c>
      <c r="D30" s="65">
        <f>SUM(D31)</f>
        <v>81131.350000000006</v>
      </c>
      <c r="E30" s="65">
        <f>SUM(E31)</f>
        <v>114020</v>
      </c>
      <c r="F30" s="65">
        <v>44000</v>
      </c>
      <c r="G30" s="65">
        <v>44000</v>
      </c>
      <c r="H30" s="65">
        <v>44000</v>
      </c>
    </row>
    <row r="31" spans="1:8" ht="39" x14ac:dyDescent="0.25">
      <c r="A31" s="14"/>
      <c r="B31" s="16">
        <v>42</v>
      </c>
      <c r="C31" s="66" t="s">
        <v>27</v>
      </c>
      <c r="D31" s="8">
        <v>81131.350000000006</v>
      </c>
      <c r="E31" s="9">
        <v>114020</v>
      </c>
      <c r="F31" s="65">
        <v>44000</v>
      </c>
      <c r="G31" s="65">
        <v>44000</v>
      </c>
      <c r="H31" s="65">
        <v>44000</v>
      </c>
    </row>
    <row r="32" spans="1:8" ht="26.25" x14ac:dyDescent="0.25">
      <c r="A32" s="14" t="s">
        <v>132</v>
      </c>
      <c r="B32" s="16"/>
      <c r="C32" s="66" t="s">
        <v>133</v>
      </c>
      <c r="D32" s="8">
        <v>33180.57</v>
      </c>
      <c r="E32" s="8">
        <v>34000</v>
      </c>
      <c r="F32" s="65">
        <v>34000</v>
      </c>
      <c r="G32" s="65">
        <v>34000</v>
      </c>
      <c r="H32" s="65">
        <v>34000</v>
      </c>
    </row>
    <row r="33" spans="1:8" ht="26.25" x14ac:dyDescent="0.25">
      <c r="A33" s="14"/>
      <c r="B33" s="15">
        <v>54</v>
      </c>
      <c r="C33" s="66" t="s">
        <v>133</v>
      </c>
      <c r="D33" s="65">
        <v>33180.57</v>
      </c>
      <c r="E33" s="65">
        <v>34000</v>
      </c>
      <c r="F33" s="65">
        <v>34000</v>
      </c>
      <c r="G33" s="65">
        <v>34000</v>
      </c>
      <c r="H33" s="65">
        <v>34000</v>
      </c>
    </row>
    <row r="35" spans="1:8" x14ac:dyDescent="0.25">
      <c r="C35" s="79" t="s">
        <v>204</v>
      </c>
      <c r="G35" t="s">
        <v>131</v>
      </c>
    </row>
  </sheetData>
  <mergeCells count="5">
    <mergeCell ref="A20:H20"/>
    <mergeCell ref="A1:H1"/>
    <mergeCell ref="A3:H3"/>
    <mergeCell ref="A5:H5"/>
    <mergeCell ref="A7:H7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9"/>
  <sheetViews>
    <sheetView topLeftCell="A49" workbookViewId="0">
      <selection activeCell="C62" sqref="C62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39" t="s">
        <v>189</v>
      </c>
      <c r="B1" s="139"/>
      <c r="C1" s="139"/>
      <c r="D1" s="139"/>
      <c r="E1" s="139"/>
      <c r="F1" s="139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139" t="s">
        <v>17</v>
      </c>
      <c r="B3" s="139"/>
      <c r="C3" s="139"/>
      <c r="D3" s="139"/>
      <c r="E3" s="139"/>
      <c r="F3" s="139"/>
    </row>
    <row r="4" spans="1:6" ht="18" x14ac:dyDescent="0.25">
      <c r="B4" s="24"/>
      <c r="C4" s="24"/>
      <c r="D4" s="24"/>
      <c r="E4" s="5"/>
      <c r="F4" s="5"/>
    </row>
    <row r="5" spans="1:6" ht="18" customHeight="1" x14ac:dyDescent="0.25">
      <c r="A5" s="139" t="s">
        <v>4</v>
      </c>
      <c r="B5" s="139"/>
      <c r="C5" s="139"/>
      <c r="D5" s="139"/>
      <c r="E5" s="139"/>
      <c r="F5" s="139"/>
    </row>
    <row r="6" spans="1:6" ht="18" x14ac:dyDescent="0.25">
      <c r="A6" s="24"/>
      <c r="B6" s="24"/>
      <c r="C6" s="24"/>
      <c r="D6" s="24"/>
      <c r="E6" s="5"/>
      <c r="F6" s="5"/>
    </row>
    <row r="7" spans="1:6" ht="15.75" customHeight="1" x14ac:dyDescent="0.25">
      <c r="A7" s="139" t="s">
        <v>46</v>
      </c>
      <c r="B7" s="139"/>
      <c r="C7" s="139"/>
      <c r="D7" s="139"/>
      <c r="E7" s="139"/>
      <c r="F7" s="139"/>
    </row>
    <row r="8" spans="1:6" ht="18" x14ac:dyDescent="0.25">
      <c r="A8" s="24"/>
      <c r="B8" s="24"/>
      <c r="C8" s="24"/>
      <c r="D8" s="24"/>
      <c r="E8" s="5"/>
      <c r="F8" s="5"/>
    </row>
    <row r="9" spans="1:6" ht="25.5" x14ac:dyDescent="0.25">
      <c r="A9" s="20" t="s">
        <v>48</v>
      </c>
      <c r="B9" s="20" t="s">
        <v>193</v>
      </c>
      <c r="C9" s="20" t="s">
        <v>186</v>
      </c>
      <c r="D9" s="20" t="s">
        <v>191</v>
      </c>
      <c r="E9" s="20" t="s">
        <v>30</v>
      </c>
      <c r="F9" s="20" t="s">
        <v>192</v>
      </c>
    </row>
    <row r="10" spans="1:6" x14ac:dyDescent="0.25">
      <c r="A10" s="39" t="s">
        <v>0</v>
      </c>
      <c r="B10" s="73">
        <f>SUM(B11+B16+B19+B21)</f>
        <v>2848106.33</v>
      </c>
      <c r="C10" s="73">
        <f>SUM(C11+C16+C19+C21)</f>
        <v>3522400</v>
      </c>
      <c r="D10" s="73">
        <f t="shared" ref="D10:F10" si="0">SUM(D11+D16+D19+D21)</f>
        <v>3527000</v>
      </c>
      <c r="E10" s="73">
        <f t="shared" si="0"/>
        <v>3525000</v>
      </c>
      <c r="F10" s="73">
        <f t="shared" si="0"/>
        <v>3525000</v>
      </c>
    </row>
    <row r="11" spans="1:6" x14ac:dyDescent="0.25">
      <c r="A11" s="25" t="s">
        <v>51</v>
      </c>
      <c r="B11" s="73">
        <f>SUM(B12:B15)</f>
        <v>100435.33</v>
      </c>
      <c r="C11" s="73">
        <f t="shared" ref="C11:F11" si="1">SUM(C12:C15)</f>
        <v>257500</v>
      </c>
      <c r="D11" s="73">
        <f t="shared" si="1"/>
        <v>185400</v>
      </c>
      <c r="E11" s="73">
        <f t="shared" si="1"/>
        <v>183400</v>
      </c>
      <c r="F11" s="73">
        <f t="shared" si="1"/>
        <v>183400</v>
      </c>
    </row>
    <row r="12" spans="1:6" x14ac:dyDescent="0.25">
      <c r="A12" s="13" t="s">
        <v>76</v>
      </c>
      <c r="B12" s="71">
        <v>62713</v>
      </c>
      <c r="C12" s="9">
        <v>105500</v>
      </c>
      <c r="D12" s="9">
        <v>108000</v>
      </c>
      <c r="E12" s="9">
        <v>108000</v>
      </c>
      <c r="F12" s="9">
        <v>108000</v>
      </c>
    </row>
    <row r="13" spans="1:6" ht="25.5" x14ac:dyDescent="0.25">
      <c r="A13" s="17" t="s">
        <v>77</v>
      </c>
      <c r="B13" s="114"/>
      <c r="C13" s="9">
        <v>106500</v>
      </c>
      <c r="D13" s="9"/>
      <c r="E13" s="9"/>
      <c r="F13" s="9"/>
    </row>
    <row r="14" spans="1:6" ht="25.5" x14ac:dyDescent="0.25">
      <c r="A14" s="17" t="s">
        <v>78</v>
      </c>
      <c r="B14" s="114"/>
      <c r="C14" s="9">
        <v>2000</v>
      </c>
      <c r="D14" s="9">
        <v>2000</v>
      </c>
      <c r="E14" s="9">
        <v>2000</v>
      </c>
      <c r="F14" s="9">
        <v>2000</v>
      </c>
    </row>
    <row r="15" spans="1:6" x14ac:dyDescent="0.25">
      <c r="A15" s="17" t="s">
        <v>134</v>
      </c>
      <c r="B15" s="114">
        <v>37722.33</v>
      </c>
      <c r="C15" s="9">
        <v>43500</v>
      </c>
      <c r="D15" s="9">
        <v>75400</v>
      </c>
      <c r="E15" s="9">
        <v>73400</v>
      </c>
      <c r="F15" s="9">
        <v>73400</v>
      </c>
    </row>
    <row r="16" spans="1:6" x14ac:dyDescent="0.25">
      <c r="A16" s="25" t="s">
        <v>53</v>
      </c>
      <c r="B16" s="75">
        <f>SUM(B17:B18)</f>
        <v>10142</v>
      </c>
      <c r="C16" s="75">
        <f t="shared" ref="C16:F16" si="2">SUM(C17:C18)</f>
        <v>8000</v>
      </c>
      <c r="D16" s="75">
        <f t="shared" si="2"/>
        <v>8000</v>
      </c>
      <c r="E16" s="75">
        <f t="shared" si="2"/>
        <v>8000</v>
      </c>
      <c r="F16" s="75">
        <f t="shared" si="2"/>
        <v>8000</v>
      </c>
    </row>
    <row r="17" spans="1:6" x14ac:dyDescent="0.25">
      <c r="A17" s="13" t="s">
        <v>194</v>
      </c>
      <c r="B17" s="114">
        <v>5443</v>
      </c>
      <c r="C17" s="9">
        <v>4000</v>
      </c>
      <c r="D17" s="9">
        <v>4000</v>
      </c>
      <c r="E17" s="9">
        <v>4000</v>
      </c>
      <c r="F17" s="9">
        <v>4000</v>
      </c>
    </row>
    <row r="18" spans="1:6" ht="25.5" x14ac:dyDescent="0.25">
      <c r="A18" s="17" t="s">
        <v>195</v>
      </c>
      <c r="B18" s="114">
        <v>4699</v>
      </c>
      <c r="C18" s="9">
        <v>4000</v>
      </c>
      <c r="D18" s="9">
        <v>4000</v>
      </c>
      <c r="E18" s="9">
        <v>4000</v>
      </c>
      <c r="F18" s="9">
        <v>4000</v>
      </c>
    </row>
    <row r="19" spans="1:6" ht="25.5" x14ac:dyDescent="0.25">
      <c r="A19" s="11" t="s">
        <v>50</v>
      </c>
      <c r="B19" s="75">
        <f>SUM(B20)</f>
        <v>75062</v>
      </c>
      <c r="C19" s="75">
        <f t="shared" ref="C19:F19" si="3">SUM(C20)</f>
        <v>60000</v>
      </c>
      <c r="D19" s="75">
        <f t="shared" si="3"/>
        <v>60000</v>
      </c>
      <c r="E19" s="75">
        <v>60000</v>
      </c>
      <c r="F19" s="75">
        <f t="shared" si="3"/>
        <v>60000</v>
      </c>
    </row>
    <row r="20" spans="1:6" ht="38.25" x14ac:dyDescent="0.25">
      <c r="A20" s="17" t="s">
        <v>197</v>
      </c>
      <c r="B20" s="114">
        <v>75062</v>
      </c>
      <c r="C20" s="9">
        <v>60000</v>
      </c>
      <c r="D20" s="9">
        <v>60000</v>
      </c>
      <c r="E20" s="9">
        <v>60000</v>
      </c>
      <c r="F20" s="9">
        <v>60000</v>
      </c>
    </row>
    <row r="21" spans="1:6" ht="14.25" customHeight="1" x14ac:dyDescent="0.25">
      <c r="A21" s="39" t="s">
        <v>49</v>
      </c>
      <c r="B21" s="75">
        <f>SUM(B22:B26)</f>
        <v>2662467</v>
      </c>
      <c r="C21" s="75">
        <f>SUM(C22:C26)</f>
        <v>3196900</v>
      </c>
      <c r="D21" s="75">
        <f t="shared" ref="D21:F21" si="4">SUM(D22:D26)</f>
        <v>3273600</v>
      </c>
      <c r="E21" s="75">
        <f t="shared" si="4"/>
        <v>3273600</v>
      </c>
      <c r="F21" s="75">
        <f t="shared" si="4"/>
        <v>3273600</v>
      </c>
    </row>
    <row r="22" spans="1:6" ht="25.5" x14ac:dyDescent="0.25">
      <c r="A22" s="17" t="s">
        <v>196</v>
      </c>
      <c r="B22" s="115">
        <v>353023</v>
      </c>
      <c r="C22" s="9">
        <v>215100</v>
      </c>
      <c r="D22" s="9">
        <v>255600</v>
      </c>
      <c r="E22" s="9">
        <v>255600</v>
      </c>
      <c r="F22" s="9">
        <v>255600</v>
      </c>
    </row>
    <row r="23" spans="1:6" ht="25.5" x14ac:dyDescent="0.25">
      <c r="A23" s="18" t="s">
        <v>198</v>
      </c>
      <c r="B23" s="72">
        <v>2309444</v>
      </c>
      <c r="C23" s="9">
        <v>2980000</v>
      </c>
      <c r="D23" s="9">
        <v>3018000</v>
      </c>
      <c r="E23" s="9">
        <v>3018000</v>
      </c>
      <c r="F23" s="9">
        <v>3018000</v>
      </c>
    </row>
    <row r="24" spans="1:6" ht="38.25" x14ac:dyDescent="0.25">
      <c r="A24" s="18" t="s">
        <v>128</v>
      </c>
      <c r="B24" s="115"/>
      <c r="C24" s="9"/>
      <c r="D24" s="9"/>
      <c r="E24" s="9"/>
      <c r="F24" s="9"/>
    </row>
    <row r="25" spans="1:6" ht="25.5" x14ac:dyDescent="0.25">
      <c r="A25" s="87" t="s">
        <v>135</v>
      </c>
      <c r="B25" s="116"/>
      <c r="C25" s="9"/>
      <c r="D25" s="9"/>
      <c r="E25" s="9"/>
      <c r="F25" s="9"/>
    </row>
    <row r="26" spans="1:6" ht="25.5" x14ac:dyDescent="0.25">
      <c r="A26" s="18" t="s">
        <v>136</v>
      </c>
      <c r="B26" s="115"/>
      <c r="C26" s="9">
        <v>1800</v>
      </c>
      <c r="D26" s="9"/>
      <c r="E26" s="9"/>
      <c r="F26" s="10"/>
    </row>
    <row r="27" spans="1:6" x14ac:dyDescent="0.25">
      <c r="A27" s="67"/>
      <c r="B27" s="68"/>
      <c r="C27" s="68"/>
      <c r="D27" s="68"/>
      <c r="E27" s="68"/>
      <c r="F27" s="69"/>
    </row>
    <row r="28" spans="1:6" x14ac:dyDescent="0.25">
      <c r="B28" s="70"/>
    </row>
    <row r="30" spans="1:6" ht="15.75" customHeight="1" x14ac:dyDescent="0.25">
      <c r="A30" s="139" t="s">
        <v>47</v>
      </c>
      <c r="B30" s="139"/>
      <c r="C30" s="139"/>
      <c r="D30" s="139"/>
      <c r="E30" s="139"/>
      <c r="F30" s="139"/>
    </row>
    <row r="31" spans="1:6" ht="18" x14ac:dyDescent="0.25">
      <c r="A31" s="24"/>
      <c r="B31" s="24"/>
      <c r="C31" s="24"/>
      <c r="D31" s="24"/>
      <c r="E31" s="5"/>
      <c r="F31" s="5"/>
    </row>
    <row r="32" spans="1:6" ht="25.5" x14ac:dyDescent="0.25">
      <c r="A32" s="20" t="s">
        <v>48</v>
      </c>
      <c r="B32" s="19" t="s">
        <v>193</v>
      </c>
      <c r="C32" s="20" t="s">
        <v>186</v>
      </c>
      <c r="D32" s="20" t="s">
        <v>191</v>
      </c>
      <c r="E32" s="20" t="s">
        <v>30</v>
      </c>
      <c r="F32" s="20" t="s">
        <v>192</v>
      </c>
    </row>
    <row r="33" spans="1:6" x14ac:dyDescent="0.25">
      <c r="A33" s="39" t="s">
        <v>1</v>
      </c>
      <c r="B33" s="73">
        <f>SUM(B34+B39+B45+B49)</f>
        <v>2807598.96</v>
      </c>
      <c r="C33" s="73">
        <f>SUM(C34+C39+C45+C49)</f>
        <v>3586627</v>
      </c>
      <c r="D33" s="73">
        <f t="shared" ref="D33:F33" si="5">SUM(D34+D39+D45+D49)</f>
        <v>3527000</v>
      </c>
      <c r="E33" s="73">
        <f t="shared" si="5"/>
        <v>3525000</v>
      </c>
      <c r="F33" s="73">
        <f t="shared" si="5"/>
        <v>3525000</v>
      </c>
    </row>
    <row r="34" spans="1:6" ht="15.75" customHeight="1" x14ac:dyDescent="0.25">
      <c r="A34" s="25" t="s">
        <v>51</v>
      </c>
      <c r="B34" s="75">
        <f>SUM(B35:B38)</f>
        <v>179951.46</v>
      </c>
      <c r="C34" s="75">
        <f t="shared" ref="C34:F34" si="6">SUM(C35:C38)</f>
        <v>257500</v>
      </c>
      <c r="D34" s="75">
        <f t="shared" si="6"/>
        <v>185400</v>
      </c>
      <c r="E34" s="75">
        <f t="shared" si="6"/>
        <v>183400</v>
      </c>
      <c r="F34" s="75">
        <f t="shared" si="6"/>
        <v>183400</v>
      </c>
    </row>
    <row r="35" spans="1:6" x14ac:dyDescent="0.25">
      <c r="A35" s="13" t="s">
        <v>76</v>
      </c>
      <c r="B35" s="107">
        <v>103849</v>
      </c>
      <c r="C35" s="107">
        <v>105500</v>
      </c>
      <c r="D35" s="107">
        <v>108000</v>
      </c>
      <c r="E35" s="107">
        <v>108000</v>
      </c>
      <c r="F35" s="107">
        <v>108000</v>
      </c>
    </row>
    <row r="36" spans="1:6" ht="25.5" x14ac:dyDescent="0.25">
      <c r="A36" s="17" t="s">
        <v>77</v>
      </c>
      <c r="B36" s="107">
        <v>20000</v>
      </c>
      <c r="C36" s="107">
        <v>106500</v>
      </c>
      <c r="D36" s="107"/>
      <c r="E36" s="107"/>
      <c r="F36" s="107"/>
    </row>
    <row r="37" spans="1:6" ht="25.5" x14ac:dyDescent="0.25">
      <c r="A37" s="17" t="s">
        <v>78</v>
      </c>
      <c r="B37" s="107">
        <v>12297</v>
      </c>
      <c r="C37" s="107">
        <v>2000</v>
      </c>
      <c r="D37" s="107">
        <v>2000</v>
      </c>
      <c r="E37" s="107">
        <v>2000</v>
      </c>
      <c r="F37" s="107">
        <v>2000</v>
      </c>
    </row>
    <row r="38" spans="1:6" x14ac:dyDescent="0.25">
      <c r="A38" s="17" t="s">
        <v>134</v>
      </c>
      <c r="B38" s="114">
        <v>43805.46</v>
      </c>
      <c r="C38" s="107">
        <v>43500</v>
      </c>
      <c r="D38" s="107">
        <v>75400</v>
      </c>
      <c r="E38" s="107">
        <v>73400</v>
      </c>
      <c r="F38" s="107">
        <v>73400</v>
      </c>
    </row>
    <row r="39" spans="1:6" x14ac:dyDescent="0.25">
      <c r="A39" s="25" t="s">
        <v>53</v>
      </c>
      <c r="B39" s="108">
        <f>SUM(B40:B44)</f>
        <v>18015</v>
      </c>
      <c r="C39" s="108">
        <f>SUM(C40:C44)</f>
        <v>10220</v>
      </c>
      <c r="D39" s="108">
        <f t="shared" ref="D39:F39" si="7">SUM(D40:D43)</f>
        <v>8000</v>
      </c>
      <c r="E39" s="108">
        <f t="shared" si="7"/>
        <v>8000</v>
      </c>
      <c r="F39" s="108">
        <f t="shared" si="7"/>
        <v>8000</v>
      </c>
    </row>
    <row r="40" spans="1:6" x14ac:dyDescent="0.25">
      <c r="A40" s="13" t="s">
        <v>79</v>
      </c>
      <c r="B40" s="107"/>
      <c r="C40" s="107">
        <v>4000</v>
      </c>
      <c r="D40" s="107">
        <v>4000</v>
      </c>
      <c r="E40" s="107">
        <v>4000</v>
      </c>
      <c r="F40" s="107">
        <v>4000</v>
      </c>
    </row>
    <row r="41" spans="1:6" x14ac:dyDescent="0.25">
      <c r="A41" s="13" t="s">
        <v>124</v>
      </c>
      <c r="B41" s="107"/>
      <c r="C41" s="107"/>
      <c r="D41" s="107"/>
      <c r="E41" s="107"/>
      <c r="F41" s="107"/>
    </row>
    <row r="42" spans="1:6" x14ac:dyDescent="0.25">
      <c r="A42" s="13" t="s">
        <v>126</v>
      </c>
      <c r="B42" s="107">
        <v>6863</v>
      </c>
      <c r="C42" s="107"/>
      <c r="D42" s="107"/>
      <c r="E42" s="107"/>
      <c r="F42" s="107"/>
    </row>
    <row r="43" spans="1:6" ht="25.5" x14ac:dyDescent="0.25">
      <c r="A43" s="17" t="s">
        <v>83</v>
      </c>
      <c r="B43" s="109">
        <v>1480</v>
      </c>
      <c r="C43" s="109">
        <v>4000</v>
      </c>
      <c r="D43" s="109">
        <v>4000</v>
      </c>
      <c r="E43" s="109">
        <v>4000</v>
      </c>
      <c r="F43" s="109">
        <v>4000</v>
      </c>
    </row>
    <row r="44" spans="1:6" ht="25.5" x14ac:dyDescent="0.25">
      <c r="A44" s="17" t="s">
        <v>139</v>
      </c>
      <c r="B44" s="109">
        <v>9672</v>
      </c>
      <c r="C44" s="109">
        <v>2220</v>
      </c>
      <c r="D44" s="109"/>
      <c r="E44" s="109"/>
      <c r="F44" s="109"/>
    </row>
    <row r="45" spans="1:6" ht="25.5" x14ac:dyDescent="0.25">
      <c r="A45" s="11" t="s">
        <v>50</v>
      </c>
      <c r="B45" s="110">
        <f>SUM(B46:B48)</f>
        <v>42019</v>
      </c>
      <c r="C45" s="110">
        <f t="shared" ref="C45:F45" si="8">SUM(C46:C48)</f>
        <v>96893</v>
      </c>
      <c r="D45" s="110">
        <f t="shared" si="8"/>
        <v>60000</v>
      </c>
      <c r="E45" s="110">
        <f t="shared" si="8"/>
        <v>60000</v>
      </c>
      <c r="F45" s="110">
        <f t="shared" si="8"/>
        <v>60000</v>
      </c>
    </row>
    <row r="46" spans="1:6" ht="38.25" x14ac:dyDescent="0.25">
      <c r="A46" s="17" t="s">
        <v>80</v>
      </c>
      <c r="B46" s="109">
        <v>42019</v>
      </c>
      <c r="C46" s="109">
        <v>60000</v>
      </c>
      <c r="D46" s="109">
        <v>60000</v>
      </c>
      <c r="E46" s="109">
        <v>60000</v>
      </c>
      <c r="F46" s="109">
        <v>60000</v>
      </c>
    </row>
    <row r="47" spans="1:6" ht="38.25" x14ac:dyDescent="0.25">
      <c r="A47" s="17" t="s">
        <v>125</v>
      </c>
      <c r="B47" s="109"/>
      <c r="C47" s="109"/>
      <c r="D47" s="109"/>
      <c r="E47" s="109"/>
      <c r="F47" s="109"/>
    </row>
    <row r="48" spans="1:6" ht="38.25" x14ac:dyDescent="0.25">
      <c r="A48" s="17" t="s">
        <v>127</v>
      </c>
      <c r="B48" s="109">
        <v>0</v>
      </c>
      <c r="C48" s="109">
        <v>36893</v>
      </c>
      <c r="D48" s="109">
        <v>0</v>
      </c>
      <c r="E48" s="109">
        <v>0</v>
      </c>
      <c r="F48" s="109">
        <v>0</v>
      </c>
    </row>
    <row r="49" spans="1:6" x14ac:dyDescent="0.25">
      <c r="A49" s="39" t="s">
        <v>49</v>
      </c>
      <c r="B49" s="110">
        <f>SUM(B50:B57)</f>
        <v>2567613.5</v>
      </c>
      <c r="C49" s="110">
        <f>SUM(C50:C57)</f>
        <v>3222014</v>
      </c>
      <c r="D49" s="110">
        <f>SUM(D50:D57)</f>
        <v>3273600</v>
      </c>
      <c r="E49" s="110">
        <f t="shared" ref="E49:F49" si="9">SUM(E50:E57)</f>
        <v>3273600</v>
      </c>
      <c r="F49" s="110">
        <f t="shared" si="9"/>
        <v>3273600</v>
      </c>
    </row>
    <row r="50" spans="1:6" ht="25.5" x14ac:dyDescent="0.25">
      <c r="A50" s="17" t="s">
        <v>84</v>
      </c>
      <c r="B50" s="109">
        <v>261372</v>
      </c>
      <c r="C50" s="109">
        <v>215100</v>
      </c>
      <c r="D50" s="109">
        <v>255600</v>
      </c>
      <c r="E50" s="109">
        <v>255600</v>
      </c>
      <c r="F50" s="109">
        <v>255600</v>
      </c>
    </row>
    <row r="51" spans="1:6" ht="25.5" x14ac:dyDescent="0.25">
      <c r="A51" s="18" t="s">
        <v>85</v>
      </c>
      <c r="B51" s="109">
        <v>2293717</v>
      </c>
      <c r="C51" s="109">
        <v>2980000</v>
      </c>
      <c r="D51" s="109">
        <v>3018000</v>
      </c>
      <c r="E51" s="109">
        <v>3018000</v>
      </c>
      <c r="F51" s="109">
        <v>3018000</v>
      </c>
    </row>
    <row r="52" spans="1:6" ht="25.5" x14ac:dyDescent="0.25">
      <c r="A52" s="18" t="s">
        <v>122</v>
      </c>
      <c r="B52" s="109"/>
      <c r="C52" s="109">
        <v>0</v>
      </c>
      <c r="D52" s="109">
        <v>0</v>
      </c>
      <c r="E52" s="109">
        <v>0</v>
      </c>
      <c r="F52" s="109">
        <v>0</v>
      </c>
    </row>
    <row r="53" spans="1:6" ht="25.5" x14ac:dyDescent="0.25">
      <c r="A53" s="18" t="s">
        <v>123</v>
      </c>
      <c r="B53" s="109">
        <v>12289.5</v>
      </c>
      <c r="C53" s="109">
        <v>20973</v>
      </c>
      <c r="D53" s="109">
        <v>0</v>
      </c>
      <c r="E53" s="109">
        <v>0</v>
      </c>
      <c r="F53" s="109">
        <v>0</v>
      </c>
    </row>
    <row r="54" spans="1:6" ht="38.25" x14ac:dyDescent="0.25">
      <c r="A54" s="18" t="s">
        <v>86</v>
      </c>
      <c r="B54" s="109">
        <v>0</v>
      </c>
      <c r="C54" s="109">
        <v>0</v>
      </c>
      <c r="D54" s="109">
        <v>0</v>
      </c>
      <c r="E54" s="109">
        <v>0</v>
      </c>
      <c r="F54" s="109">
        <v>0</v>
      </c>
    </row>
    <row r="55" spans="1:6" ht="51" x14ac:dyDescent="0.25">
      <c r="A55" s="18" t="s">
        <v>129</v>
      </c>
      <c r="B55" s="109">
        <v>0</v>
      </c>
      <c r="C55" s="109">
        <v>4141</v>
      </c>
      <c r="D55" s="109">
        <v>0</v>
      </c>
      <c r="E55" s="109">
        <v>0</v>
      </c>
      <c r="F55" s="109">
        <v>0</v>
      </c>
    </row>
    <row r="56" spans="1:6" ht="25.5" x14ac:dyDescent="0.25">
      <c r="A56" s="87" t="s">
        <v>137</v>
      </c>
      <c r="B56" s="109"/>
      <c r="C56" s="109"/>
      <c r="D56" s="109"/>
      <c r="E56" s="109"/>
      <c r="F56" s="109"/>
    </row>
    <row r="57" spans="1:6" ht="25.5" x14ac:dyDescent="0.25">
      <c r="A57" s="18" t="s">
        <v>138</v>
      </c>
      <c r="B57" s="109">
        <v>235</v>
      </c>
      <c r="C57" s="109">
        <v>1800</v>
      </c>
      <c r="D57" s="109">
        <v>0</v>
      </c>
      <c r="E57" s="109">
        <v>0</v>
      </c>
      <c r="F57" s="109">
        <v>0</v>
      </c>
    </row>
    <row r="58" spans="1:6" x14ac:dyDescent="0.25">
      <c r="A58" s="106"/>
      <c r="B58" s="111"/>
      <c r="C58" s="111"/>
      <c r="D58" s="111"/>
      <c r="E58" s="111"/>
      <c r="F58" s="111"/>
    </row>
    <row r="59" spans="1:6" x14ac:dyDescent="0.25">
      <c r="A59" s="79" t="s">
        <v>204</v>
      </c>
      <c r="E59" t="s">
        <v>131</v>
      </c>
    </row>
  </sheetData>
  <mergeCells count="5">
    <mergeCell ref="A1:F1"/>
    <mergeCell ref="A3:F3"/>
    <mergeCell ref="A5:F5"/>
    <mergeCell ref="A7:F7"/>
    <mergeCell ref="A30:F30"/>
  </mergeCell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6"/>
  <sheetViews>
    <sheetView tabSelected="1" workbookViewId="0">
      <selection activeCell="D21" sqref="D2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39" t="s">
        <v>189</v>
      </c>
      <c r="B1" s="139"/>
      <c r="C1" s="139"/>
      <c r="D1" s="139"/>
      <c r="E1" s="139"/>
      <c r="F1" s="13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39" t="s">
        <v>17</v>
      </c>
      <c r="B3" s="139"/>
      <c r="C3" s="139"/>
      <c r="D3" s="139"/>
      <c r="E3" s="152"/>
      <c r="F3" s="152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39" t="s">
        <v>4</v>
      </c>
      <c r="B5" s="140"/>
      <c r="C5" s="140"/>
      <c r="D5" s="140"/>
      <c r="E5" s="140"/>
      <c r="F5" s="140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39" t="s">
        <v>12</v>
      </c>
      <c r="B7" s="158"/>
      <c r="C7" s="158"/>
      <c r="D7" s="158"/>
      <c r="E7" s="158"/>
      <c r="F7" s="158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77" t="s">
        <v>48</v>
      </c>
      <c r="B9" s="78" t="s">
        <v>193</v>
      </c>
      <c r="C9" s="77" t="s">
        <v>186</v>
      </c>
      <c r="D9" s="77" t="s">
        <v>191</v>
      </c>
      <c r="E9" s="77" t="s">
        <v>30</v>
      </c>
      <c r="F9" s="77" t="s">
        <v>192</v>
      </c>
    </row>
    <row r="10" spans="1:6" ht="15.75" customHeight="1" x14ac:dyDescent="0.25">
      <c r="A10" s="11" t="s">
        <v>13</v>
      </c>
      <c r="B10" s="75">
        <f>SUM(B11)</f>
        <v>2807597</v>
      </c>
      <c r="C10" s="75">
        <f t="shared" ref="C10:F10" si="0">SUM(C11)</f>
        <v>3586627</v>
      </c>
      <c r="D10" s="75">
        <f t="shared" si="0"/>
        <v>3527000</v>
      </c>
      <c r="E10" s="75">
        <f t="shared" si="0"/>
        <v>3525000</v>
      </c>
      <c r="F10" s="75">
        <f t="shared" si="0"/>
        <v>3525000</v>
      </c>
    </row>
    <row r="11" spans="1:6" ht="15.75" customHeight="1" x14ac:dyDescent="0.25">
      <c r="A11" s="11" t="s">
        <v>87</v>
      </c>
      <c r="B11" s="74">
        <f>SUM(B12:B14)</f>
        <v>2807597</v>
      </c>
      <c r="C11" s="74">
        <f t="shared" ref="C11:F11" si="1">SUM(C12:C14)</f>
        <v>3586627</v>
      </c>
      <c r="D11" s="74">
        <f t="shared" si="1"/>
        <v>3527000</v>
      </c>
      <c r="E11" s="74">
        <f t="shared" si="1"/>
        <v>3525000</v>
      </c>
      <c r="F11" s="74">
        <f t="shared" si="1"/>
        <v>3525000</v>
      </c>
    </row>
    <row r="12" spans="1:6" x14ac:dyDescent="0.25">
      <c r="A12" s="17" t="s">
        <v>88</v>
      </c>
      <c r="B12" s="9"/>
      <c r="C12" s="9"/>
      <c r="D12" s="9"/>
      <c r="E12" s="9"/>
      <c r="F12" s="9"/>
    </row>
    <row r="13" spans="1:6" x14ac:dyDescent="0.25">
      <c r="A13" s="17" t="s">
        <v>89</v>
      </c>
      <c r="B13" s="9">
        <v>2807597</v>
      </c>
      <c r="C13" s="9">
        <v>3586627</v>
      </c>
      <c r="D13" s="9">
        <v>3527000</v>
      </c>
      <c r="E13" s="9">
        <v>3525000</v>
      </c>
      <c r="F13" s="9">
        <v>3525000</v>
      </c>
    </row>
    <row r="14" spans="1:6" x14ac:dyDescent="0.25">
      <c r="A14" s="17" t="s">
        <v>90</v>
      </c>
      <c r="B14" s="9"/>
      <c r="C14" s="9"/>
      <c r="D14" s="9"/>
      <c r="E14" s="9"/>
      <c r="F14" s="9"/>
    </row>
    <row r="16" spans="1:6" x14ac:dyDescent="0.25">
      <c r="A16" s="79" t="s">
        <v>199</v>
      </c>
      <c r="E16" t="s">
        <v>131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topLeftCell="A10" workbookViewId="0">
      <selection activeCell="D14" sqref="D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39" t="s">
        <v>29</v>
      </c>
      <c r="B1" s="139"/>
      <c r="C1" s="139"/>
      <c r="D1" s="139"/>
      <c r="E1" s="139"/>
      <c r="F1" s="139"/>
      <c r="G1" s="139"/>
      <c r="H1" s="13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39" t="s">
        <v>17</v>
      </c>
      <c r="B3" s="139"/>
      <c r="C3" s="139"/>
      <c r="D3" s="139"/>
      <c r="E3" s="139"/>
      <c r="F3" s="139"/>
      <c r="G3" s="139"/>
      <c r="H3" s="13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39" t="s">
        <v>55</v>
      </c>
      <c r="B5" s="139"/>
      <c r="C5" s="139"/>
      <c r="D5" s="139"/>
      <c r="E5" s="139"/>
      <c r="F5" s="139"/>
      <c r="G5" s="139"/>
      <c r="H5" s="13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28</v>
      </c>
      <c r="D7" s="19" t="s">
        <v>193</v>
      </c>
      <c r="E7" s="20" t="s">
        <v>186</v>
      </c>
      <c r="F7" s="20" t="s">
        <v>191</v>
      </c>
      <c r="G7" s="20" t="s">
        <v>30</v>
      </c>
      <c r="H7" s="20" t="s">
        <v>192</v>
      </c>
    </row>
    <row r="8" spans="1:8" x14ac:dyDescent="0.25">
      <c r="A8" s="37"/>
      <c r="B8" s="38"/>
      <c r="C8" s="36" t="s">
        <v>57</v>
      </c>
      <c r="D8" s="38"/>
      <c r="E8" s="37"/>
      <c r="F8" s="37"/>
      <c r="G8" s="37"/>
      <c r="H8" s="37"/>
    </row>
    <row r="9" spans="1:8" ht="25.5" x14ac:dyDescent="0.25">
      <c r="A9" s="11">
        <v>8</v>
      </c>
      <c r="B9" s="11"/>
      <c r="C9" s="11" t="s">
        <v>14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21</v>
      </c>
      <c r="D10" s="8">
        <v>0</v>
      </c>
      <c r="E10" s="9">
        <v>0</v>
      </c>
      <c r="F10" s="9">
        <v>0</v>
      </c>
      <c r="G10" s="9">
        <v>0</v>
      </c>
      <c r="H10" s="9">
        <v>0</v>
      </c>
    </row>
    <row r="11" spans="1:8" x14ac:dyDescent="0.25">
      <c r="A11" s="11"/>
      <c r="B11" s="16"/>
      <c r="C11" s="40"/>
      <c r="D11" s="8"/>
      <c r="E11" s="9"/>
      <c r="F11" s="9"/>
      <c r="G11" s="9"/>
      <c r="H11" s="9"/>
    </row>
    <row r="12" spans="1:8" x14ac:dyDescent="0.25">
      <c r="A12" s="11"/>
      <c r="B12" s="16"/>
      <c r="C12" s="36" t="s">
        <v>60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5" t="s">
        <v>15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6" t="s">
        <v>22</v>
      </c>
      <c r="D14" s="8">
        <v>33180</v>
      </c>
      <c r="E14" s="9">
        <v>34000</v>
      </c>
      <c r="F14" s="9">
        <v>34000</v>
      </c>
      <c r="G14" s="9">
        <v>34000</v>
      </c>
      <c r="H14" s="10">
        <v>34000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6"/>
  <sheetViews>
    <sheetView workbookViewId="0">
      <selection activeCell="F15" sqref="F15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39" t="s">
        <v>189</v>
      </c>
      <c r="B1" s="139"/>
      <c r="C1" s="139"/>
      <c r="D1" s="139"/>
      <c r="E1" s="139"/>
      <c r="F1" s="139"/>
    </row>
    <row r="2" spans="1:6" ht="18" customHeight="1" x14ac:dyDescent="0.25">
      <c r="A2" s="24"/>
      <c r="B2" s="24"/>
      <c r="C2" s="24"/>
      <c r="D2" s="24"/>
      <c r="E2" s="24"/>
      <c r="F2" s="24"/>
    </row>
    <row r="3" spans="1:6" ht="15.75" customHeight="1" x14ac:dyDescent="0.25">
      <c r="A3" s="139" t="s">
        <v>17</v>
      </c>
      <c r="B3" s="139"/>
      <c r="C3" s="139"/>
      <c r="D3" s="139"/>
      <c r="E3" s="139"/>
      <c r="F3" s="139"/>
    </row>
    <row r="4" spans="1:6" ht="18" x14ac:dyDescent="0.25">
      <c r="A4" s="24"/>
      <c r="B4" s="24"/>
      <c r="C4" s="24"/>
      <c r="D4" s="24"/>
      <c r="E4" s="5"/>
      <c r="F4" s="5"/>
    </row>
    <row r="5" spans="1:6" ht="18" customHeight="1" x14ac:dyDescent="0.25">
      <c r="A5" s="139" t="s">
        <v>56</v>
      </c>
      <c r="B5" s="139"/>
      <c r="C5" s="139"/>
      <c r="D5" s="139"/>
      <c r="E5" s="139"/>
      <c r="F5" s="139"/>
    </row>
    <row r="6" spans="1:6" ht="18" x14ac:dyDescent="0.25">
      <c r="A6" s="24"/>
      <c r="B6" s="24"/>
      <c r="C6" s="24"/>
      <c r="D6" s="24"/>
      <c r="E6" s="5"/>
      <c r="F6" s="5"/>
    </row>
    <row r="7" spans="1:6" ht="25.5" x14ac:dyDescent="0.25">
      <c r="A7" s="19" t="s">
        <v>48</v>
      </c>
      <c r="B7" s="19" t="s">
        <v>193</v>
      </c>
      <c r="C7" s="20" t="s">
        <v>186</v>
      </c>
      <c r="D7" s="20" t="s">
        <v>191</v>
      </c>
      <c r="E7" s="20" t="s">
        <v>30</v>
      </c>
      <c r="F7" s="20" t="s">
        <v>192</v>
      </c>
    </row>
    <row r="8" spans="1:6" x14ac:dyDescent="0.25">
      <c r="A8" s="11" t="s">
        <v>57</v>
      </c>
      <c r="B8" s="8"/>
      <c r="C8" s="9"/>
      <c r="D8" s="9"/>
      <c r="E8" s="9"/>
      <c r="F8" s="9"/>
    </row>
    <row r="9" spans="1:6" ht="25.5" x14ac:dyDescent="0.25">
      <c r="A9" s="11" t="s">
        <v>58</v>
      </c>
      <c r="B9" s="8"/>
      <c r="C9" s="9"/>
      <c r="D9" s="9"/>
      <c r="E9" s="9"/>
      <c r="F9" s="9"/>
    </row>
    <row r="10" spans="1:6" ht="25.5" x14ac:dyDescent="0.25">
      <c r="A10" s="17" t="s">
        <v>59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60</v>
      </c>
      <c r="B12" s="8"/>
      <c r="C12" s="9"/>
      <c r="D12" s="9"/>
      <c r="E12" s="9"/>
      <c r="F12" s="9"/>
    </row>
    <row r="13" spans="1:6" x14ac:dyDescent="0.25">
      <c r="A13" s="25" t="s">
        <v>51</v>
      </c>
      <c r="B13" s="8"/>
      <c r="C13" s="9"/>
      <c r="D13" s="9"/>
      <c r="E13" s="9"/>
      <c r="F13" s="9"/>
    </row>
    <row r="14" spans="1:6" x14ac:dyDescent="0.25">
      <c r="A14" s="13" t="s">
        <v>52</v>
      </c>
      <c r="B14" s="8">
        <v>33180</v>
      </c>
      <c r="C14" s="9">
        <v>34000</v>
      </c>
      <c r="D14" s="9">
        <v>34000</v>
      </c>
      <c r="E14" s="9">
        <v>34000</v>
      </c>
      <c r="F14" s="10">
        <v>34000</v>
      </c>
    </row>
    <row r="15" spans="1:6" x14ac:dyDescent="0.25">
      <c r="A15" s="25" t="s">
        <v>53</v>
      </c>
      <c r="B15" s="8"/>
      <c r="C15" s="9"/>
      <c r="D15" s="9"/>
      <c r="E15" s="9"/>
      <c r="F15" s="10"/>
    </row>
    <row r="16" spans="1:6" x14ac:dyDescent="0.25">
      <c r="A16" s="13" t="s">
        <v>54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74"/>
  <sheetViews>
    <sheetView topLeftCell="A126" workbookViewId="0">
      <selection activeCell="H153" sqref="H15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25.28515625" customWidth="1"/>
    <col min="6" max="6" width="27.140625" customWidth="1"/>
    <col min="7" max="9" width="25.28515625" customWidth="1"/>
  </cols>
  <sheetData>
    <row r="1" spans="1:9" ht="42" customHeight="1" x14ac:dyDescent="0.25">
      <c r="A1" s="139" t="s">
        <v>189</v>
      </c>
      <c r="B1" s="139"/>
      <c r="C1" s="139"/>
      <c r="D1" s="139"/>
      <c r="E1" s="139"/>
      <c r="F1" s="139"/>
      <c r="G1" s="139"/>
      <c r="H1" s="139"/>
      <c r="I1" s="139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39" t="s">
        <v>16</v>
      </c>
      <c r="B3" s="140"/>
      <c r="C3" s="140"/>
      <c r="D3" s="140"/>
      <c r="E3" s="140"/>
      <c r="F3" s="140"/>
      <c r="G3" s="140"/>
      <c r="H3" s="140"/>
      <c r="I3" s="140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67" t="s">
        <v>18</v>
      </c>
      <c r="B5" s="168"/>
      <c r="C5" s="169"/>
      <c r="D5" s="19" t="s">
        <v>19</v>
      </c>
      <c r="E5" s="19" t="s">
        <v>193</v>
      </c>
      <c r="F5" s="20" t="s">
        <v>186</v>
      </c>
      <c r="G5" s="20" t="s">
        <v>191</v>
      </c>
      <c r="H5" s="20" t="s">
        <v>30</v>
      </c>
      <c r="I5" s="20" t="s">
        <v>192</v>
      </c>
    </row>
    <row r="6" spans="1:9" ht="15" customHeight="1" x14ac:dyDescent="0.25">
      <c r="A6" s="159" t="s">
        <v>91</v>
      </c>
      <c r="B6" s="159"/>
      <c r="C6" s="159"/>
      <c r="D6" s="80" t="s">
        <v>92</v>
      </c>
      <c r="E6" s="93">
        <v>13799.9</v>
      </c>
      <c r="F6" s="93">
        <v>42973</v>
      </c>
      <c r="G6" s="93">
        <v>0</v>
      </c>
      <c r="H6" s="93">
        <v>0</v>
      </c>
      <c r="I6" s="93">
        <v>0</v>
      </c>
    </row>
    <row r="7" spans="1:9" ht="15" customHeight="1" x14ac:dyDescent="0.25">
      <c r="A7" s="159" t="s">
        <v>93</v>
      </c>
      <c r="B7" s="159"/>
      <c r="C7" s="159"/>
      <c r="D7" s="80" t="s">
        <v>94</v>
      </c>
      <c r="E7" s="93"/>
      <c r="F7" s="74"/>
      <c r="G7" s="93">
        <v>0</v>
      </c>
      <c r="H7" s="74">
        <v>0</v>
      </c>
      <c r="I7" s="74">
        <v>0</v>
      </c>
    </row>
    <row r="8" spans="1:9" ht="23.25" customHeight="1" x14ac:dyDescent="0.25">
      <c r="A8" s="160" t="s">
        <v>95</v>
      </c>
      <c r="B8" s="160"/>
      <c r="C8" s="160"/>
      <c r="D8" s="81" t="s">
        <v>81</v>
      </c>
      <c r="E8" s="94">
        <v>13799.9</v>
      </c>
      <c r="F8" s="94">
        <v>22000</v>
      </c>
      <c r="G8" s="94">
        <v>0</v>
      </c>
      <c r="H8" s="94"/>
      <c r="I8" s="94"/>
    </row>
    <row r="9" spans="1:9" ht="14.25" customHeight="1" x14ac:dyDescent="0.25">
      <c r="A9" s="165">
        <v>3</v>
      </c>
      <c r="B9" s="165"/>
      <c r="C9" s="165"/>
      <c r="D9" s="82" t="s">
        <v>9</v>
      </c>
      <c r="E9" s="95"/>
      <c r="F9" s="9">
        <v>0</v>
      </c>
      <c r="G9" s="95">
        <v>0</v>
      </c>
      <c r="H9" s="9">
        <v>0</v>
      </c>
      <c r="I9" s="9">
        <v>0</v>
      </c>
    </row>
    <row r="10" spans="1:9" ht="15" customHeight="1" x14ac:dyDescent="0.25">
      <c r="A10" s="166">
        <v>31</v>
      </c>
      <c r="B10" s="166"/>
      <c r="C10" s="166"/>
      <c r="D10" s="82" t="s">
        <v>10</v>
      </c>
      <c r="E10" s="95">
        <v>1510.4</v>
      </c>
      <c r="F10" s="95">
        <v>22000</v>
      </c>
      <c r="G10" s="95">
        <v>0</v>
      </c>
      <c r="H10" s="95"/>
      <c r="I10" s="95"/>
    </row>
    <row r="11" spans="1:9" x14ac:dyDescent="0.25">
      <c r="A11" s="162">
        <v>32</v>
      </c>
      <c r="B11" s="162"/>
      <c r="C11" s="162"/>
      <c r="D11" s="83" t="s">
        <v>20</v>
      </c>
      <c r="E11" s="95"/>
      <c r="F11" s="9">
        <v>0</v>
      </c>
      <c r="G11" s="9">
        <v>0</v>
      </c>
      <c r="H11" s="9">
        <v>0</v>
      </c>
      <c r="I11" s="9">
        <v>0</v>
      </c>
    </row>
    <row r="12" spans="1:9" ht="25.5" x14ac:dyDescent="0.25">
      <c r="A12" s="170" t="s">
        <v>120</v>
      </c>
      <c r="B12" s="171"/>
      <c r="C12" s="172"/>
      <c r="D12" s="81" t="s">
        <v>96</v>
      </c>
      <c r="E12" s="94">
        <v>0</v>
      </c>
      <c r="F12" s="98">
        <v>20973</v>
      </c>
      <c r="G12" s="92">
        <v>0</v>
      </c>
      <c r="H12" s="92">
        <v>0</v>
      </c>
      <c r="I12" s="92">
        <v>0</v>
      </c>
    </row>
    <row r="13" spans="1:9" x14ac:dyDescent="0.25">
      <c r="A13" s="173">
        <v>3</v>
      </c>
      <c r="B13" s="174"/>
      <c r="C13" s="175"/>
      <c r="D13" s="82" t="s">
        <v>9</v>
      </c>
      <c r="E13" s="95">
        <v>0</v>
      </c>
      <c r="F13" s="98">
        <v>20973</v>
      </c>
      <c r="G13" s="9">
        <v>0</v>
      </c>
      <c r="H13" s="9">
        <v>0</v>
      </c>
      <c r="I13" s="9">
        <v>0</v>
      </c>
    </row>
    <row r="14" spans="1:9" x14ac:dyDescent="0.25">
      <c r="A14" s="176">
        <v>31</v>
      </c>
      <c r="B14" s="177"/>
      <c r="C14" s="178"/>
      <c r="D14" s="82" t="s">
        <v>10</v>
      </c>
      <c r="E14" s="95">
        <v>12289.5</v>
      </c>
      <c r="F14" s="133">
        <v>20973</v>
      </c>
      <c r="G14" s="9">
        <v>0</v>
      </c>
      <c r="H14" s="9">
        <v>0</v>
      </c>
      <c r="I14" s="9">
        <v>0</v>
      </c>
    </row>
    <row r="15" spans="1:9" x14ac:dyDescent="0.25">
      <c r="A15" s="179">
        <v>32</v>
      </c>
      <c r="B15" s="180"/>
      <c r="C15" s="181"/>
      <c r="D15" s="83" t="s">
        <v>20</v>
      </c>
      <c r="E15" s="95">
        <v>0</v>
      </c>
      <c r="F15" s="9">
        <v>0</v>
      </c>
      <c r="G15" s="9">
        <v>0</v>
      </c>
      <c r="H15" s="9">
        <v>0</v>
      </c>
      <c r="I15" s="9">
        <v>0</v>
      </c>
    </row>
    <row r="16" spans="1:9" x14ac:dyDescent="0.25">
      <c r="A16" s="159" t="s">
        <v>116</v>
      </c>
      <c r="B16" s="159"/>
      <c r="C16" s="159"/>
      <c r="D16" s="80" t="s">
        <v>117</v>
      </c>
      <c r="E16" s="93">
        <f>SUM(E18)</f>
        <v>0</v>
      </c>
      <c r="F16" s="74">
        <v>0</v>
      </c>
      <c r="G16" s="74">
        <v>0</v>
      </c>
      <c r="H16" s="74">
        <v>0</v>
      </c>
      <c r="I16" s="74">
        <v>0</v>
      </c>
    </row>
    <row r="17" spans="1:9" ht="24" customHeight="1" x14ac:dyDescent="0.25">
      <c r="A17" s="159" t="s">
        <v>118</v>
      </c>
      <c r="B17" s="159"/>
      <c r="C17" s="159"/>
      <c r="D17" s="80" t="s">
        <v>140</v>
      </c>
      <c r="E17" s="93"/>
      <c r="F17" s="74">
        <v>0</v>
      </c>
      <c r="G17" s="74">
        <v>0</v>
      </c>
      <c r="H17" s="74">
        <v>0</v>
      </c>
      <c r="I17" s="74">
        <v>0</v>
      </c>
    </row>
    <row r="18" spans="1:9" ht="25.5" customHeight="1" x14ac:dyDescent="0.25">
      <c r="A18" s="160" t="s">
        <v>142</v>
      </c>
      <c r="B18" s="160"/>
      <c r="C18" s="160"/>
      <c r="D18" s="81" t="s">
        <v>141</v>
      </c>
      <c r="E18" s="94">
        <f>SUM(E19:E23)</f>
        <v>0</v>
      </c>
      <c r="F18" s="92">
        <v>0</v>
      </c>
      <c r="G18" s="92">
        <v>0</v>
      </c>
      <c r="H18" s="92">
        <v>0</v>
      </c>
      <c r="I18" s="92">
        <v>0</v>
      </c>
    </row>
    <row r="19" spans="1:9" x14ac:dyDescent="0.25">
      <c r="A19" s="165">
        <v>3</v>
      </c>
      <c r="B19" s="165"/>
      <c r="C19" s="165"/>
      <c r="D19" s="82" t="s">
        <v>9</v>
      </c>
      <c r="E19" s="95"/>
      <c r="F19" s="9">
        <v>0</v>
      </c>
      <c r="G19" s="9">
        <v>0</v>
      </c>
      <c r="H19" s="9">
        <v>0</v>
      </c>
      <c r="I19" s="9">
        <v>0</v>
      </c>
    </row>
    <row r="20" spans="1:9" x14ac:dyDescent="0.25">
      <c r="A20" s="162">
        <v>31</v>
      </c>
      <c r="B20" s="162"/>
      <c r="C20" s="162"/>
      <c r="D20" s="83" t="s">
        <v>10</v>
      </c>
      <c r="E20" s="96"/>
      <c r="F20" s="90">
        <v>0</v>
      </c>
      <c r="G20" s="90">
        <v>0</v>
      </c>
      <c r="H20" s="90">
        <v>0</v>
      </c>
      <c r="I20" s="90">
        <v>0</v>
      </c>
    </row>
    <row r="21" spans="1:9" x14ac:dyDescent="0.25">
      <c r="A21" s="162">
        <v>32</v>
      </c>
      <c r="B21" s="163"/>
      <c r="C21" s="162"/>
      <c r="D21" s="83" t="s">
        <v>20</v>
      </c>
      <c r="E21" s="96"/>
      <c r="F21" s="90">
        <v>0</v>
      </c>
      <c r="G21" s="90">
        <v>0</v>
      </c>
      <c r="H21" s="90">
        <v>0</v>
      </c>
      <c r="I21" s="90">
        <v>0</v>
      </c>
    </row>
    <row r="22" spans="1:9" ht="25.5" x14ac:dyDescent="0.25">
      <c r="A22" s="160" t="s">
        <v>169</v>
      </c>
      <c r="B22" s="160"/>
      <c r="C22" s="160"/>
      <c r="D22" s="121" t="s">
        <v>170</v>
      </c>
      <c r="E22" s="96"/>
      <c r="F22" s="96">
        <v>4141</v>
      </c>
      <c r="G22" s="90"/>
      <c r="H22" s="90"/>
      <c r="I22" s="90"/>
    </row>
    <row r="23" spans="1:9" x14ac:dyDescent="0.25">
      <c r="A23" s="162">
        <v>32</v>
      </c>
      <c r="B23" s="182"/>
      <c r="C23" s="162"/>
      <c r="D23" s="83" t="s">
        <v>72</v>
      </c>
      <c r="E23" s="96"/>
      <c r="F23" s="98">
        <v>4141</v>
      </c>
      <c r="G23" s="90">
        <v>0</v>
      </c>
      <c r="H23" s="90">
        <v>0</v>
      </c>
      <c r="I23" s="90">
        <v>0</v>
      </c>
    </row>
    <row r="24" spans="1:9" x14ac:dyDescent="0.25">
      <c r="A24" s="159" t="s">
        <v>97</v>
      </c>
      <c r="B24" s="159"/>
      <c r="C24" s="159"/>
      <c r="D24" s="80" t="s">
        <v>101</v>
      </c>
      <c r="E24" s="97">
        <v>249000</v>
      </c>
      <c r="F24" s="97">
        <v>255600</v>
      </c>
      <c r="G24" s="97">
        <f>SUM(G26+G29)</f>
        <v>255600</v>
      </c>
      <c r="H24" s="97">
        <v>255600</v>
      </c>
      <c r="I24" s="97">
        <v>255600</v>
      </c>
    </row>
    <row r="25" spans="1:9" ht="25.5" x14ac:dyDescent="0.25">
      <c r="A25" s="159" t="s">
        <v>143</v>
      </c>
      <c r="B25" s="159"/>
      <c r="C25" s="159"/>
      <c r="D25" s="80" t="s">
        <v>144</v>
      </c>
      <c r="E25" s="97">
        <v>20000</v>
      </c>
      <c r="F25" s="97"/>
      <c r="G25" s="99"/>
      <c r="H25" s="99">
        <v>0</v>
      </c>
      <c r="I25" s="99">
        <v>0</v>
      </c>
    </row>
    <row r="26" spans="1:9" ht="25.5" x14ac:dyDescent="0.25">
      <c r="A26" s="160" t="s">
        <v>102</v>
      </c>
      <c r="B26" s="160"/>
      <c r="C26" s="160"/>
      <c r="D26" s="81" t="s">
        <v>103</v>
      </c>
      <c r="E26" s="98">
        <v>20000</v>
      </c>
      <c r="F26" s="98"/>
      <c r="G26" s="98">
        <v>0</v>
      </c>
      <c r="H26" s="98">
        <v>0</v>
      </c>
      <c r="I26" s="98">
        <v>0</v>
      </c>
    </row>
    <row r="27" spans="1:9" x14ac:dyDescent="0.25">
      <c r="A27" s="161">
        <v>31</v>
      </c>
      <c r="B27" s="161"/>
      <c r="C27" s="161"/>
      <c r="D27" s="83" t="s">
        <v>9</v>
      </c>
      <c r="E27" s="96">
        <v>0</v>
      </c>
      <c r="F27" s="96"/>
      <c r="G27" s="96">
        <v>0</v>
      </c>
      <c r="H27" s="76">
        <v>0</v>
      </c>
      <c r="I27" s="76">
        <v>0</v>
      </c>
    </row>
    <row r="28" spans="1:9" x14ac:dyDescent="0.25">
      <c r="A28" s="163">
        <v>32</v>
      </c>
      <c r="B28" s="163"/>
      <c r="C28" s="163"/>
      <c r="D28" s="91" t="s">
        <v>20</v>
      </c>
      <c r="E28" s="96">
        <v>20000</v>
      </c>
      <c r="F28" s="96">
        <v>106500</v>
      </c>
      <c r="G28" s="96">
        <v>0</v>
      </c>
      <c r="H28" s="96">
        <v>0</v>
      </c>
      <c r="I28" s="96">
        <v>0</v>
      </c>
    </row>
    <row r="29" spans="1:9" ht="25.5" x14ac:dyDescent="0.25">
      <c r="A29" s="160" t="s">
        <v>145</v>
      </c>
      <c r="B29" s="160"/>
      <c r="C29" s="160"/>
      <c r="D29" s="81" t="s">
        <v>82</v>
      </c>
      <c r="E29" s="98">
        <v>229000</v>
      </c>
      <c r="F29" s="98">
        <v>149100</v>
      </c>
      <c r="G29" s="98">
        <v>255600</v>
      </c>
      <c r="H29" s="98">
        <v>255600</v>
      </c>
      <c r="I29" s="98">
        <v>255600</v>
      </c>
    </row>
    <row r="30" spans="1:9" x14ac:dyDescent="0.25">
      <c r="A30" s="161">
        <v>31</v>
      </c>
      <c r="B30" s="161"/>
      <c r="C30" s="161"/>
      <c r="D30" s="83" t="s">
        <v>9</v>
      </c>
      <c r="E30" s="96">
        <v>229000</v>
      </c>
      <c r="F30" s="96">
        <v>149100</v>
      </c>
      <c r="G30" s="96">
        <v>255600</v>
      </c>
      <c r="H30" s="96">
        <v>255600</v>
      </c>
      <c r="I30" s="96">
        <v>255600</v>
      </c>
    </row>
    <row r="31" spans="1:9" x14ac:dyDescent="0.25">
      <c r="A31" s="163">
        <v>32</v>
      </c>
      <c r="B31" s="163"/>
      <c r="C31" s="163"/>
      <c r="D31" s="91" t="s">
        <v>20</v>
      </c>
      <c r="E31" s="96">
        <v>229000</v>
      </c>
      <c r="F31" s="96">
        <v>149100</v>
      </c>
      <c r="G31" s="96">
        <v>255600</v>
      </c>
      <c r="H31" s="96">
        <v>255600</v>
      </c>
      <c r="I31" s="96">
        <v>255600</v>
      </c>
    </row>
    <row r="32" spans="1:9" x14ac:dyDescent="0.25">
      <c r="A32" s="159"/>
      <c r="B32" s="159"/>
      <c r="C32" s="159"/>
      <c r="D32" s="80"/>
      <c r="E32" s="100"/>
      <c r="F32" s="100">
        <f t="shared" ref="F32:I32" si="0">SUM(F34+F43)</f>
        <v>0</v>
      </c>
      <c r="G32" s="100">
        <f t="shared" si="0"/>
        <v>0</v>
      </c>
      <c r="H32" s="100">
        <f t="shared" si="0"/>
        <v>0</v>
      </c>
      <c r="I32" s="100">
        <f t="shared" si="0"/>
        <v>0</v>
      </c>
    </row>
    <row r="33" spans="1:9" ht="25.5" x14ac:dyDescent="0.25">
      <c r="A33" s="159" t="s">
        <v>105</v>
      </c>
      <c r="B33" s="159"/>
      <c r="C33" s="159"/>
      <c r="D33" s="80" t="s">
        <v>146</v>
      </c>
      <c r="E33" s="100">
        <f>SUM(E43+E47+E52+E61+E68+E34)</f>
        <v>240221.14</v>
      </c>
      <c r="F33" s="100">
        <f>SUM(F38+F48+F55+F58+F4+F52+F61+F67+F43+F42+F74)</f>
        <v>147993</v>
      </c>
      <c r="G33" s="100">
        <v>0</v>
      </c>
      <c r="H33" s="100">
        <v>0</v>
      </c>
      <c r="I33" s="100">
        <v>0</v>
      </c>
    </row>
    <row r="34" spans="1:9" x14ac:dyDescent="0.25">
      <c r="A34" s="160" t="s">
        <v>98</v>
      </c>
      <c r="B34" s="160"/>
      <c r="C34" s="160"/>
      <c r="D34" s="81" t="s">
        <v>99</v>
      </c>
      <c r="E34" s="102">
        <v>69260.38</v>
      </c>
      <c r="F34" s="102">
        <f t="shared" ref="F34:I34" si="1">SUM(F35)</f>
        <v>0</v>
      </c>
      <c r="G34" s="102">
        <f t="shared" si="1"/>
        <v>0</v>
      </c>
      <c r="H34" s="102">
        <f t="shared" si="1"/>
        <v>0</v>
      </c>
      <c r="I34" s="102">
        <f t="shared" si="1"/>
        <v>0</v>
      </c>
    </row>
    <row r="35" spans="1:9" x14ac:dyDescent="0.25">
      <c r="A35" s="165">
        <v>3</v>
      </c>
      <c r="B35" s="165"/>
      <c r="C35" s="165"/>
      <c r="D35" s="82" t="s">
        <v>9</v>
      </c>
      <c r="E35" s="104">
        <v>0</v>
      </c>
      <c r="F35" s="104"/>
      <c r="G35" s="104"/>
      <c r="H35" s="104"/>
      <c r="I35" s="104"/>
    </row>
    <row r="36" spans="1:9" x14ac:dyDescent="0.25">
      <c r="A36" s="166">
        <v>31</v>
      </c>
      <c r="B36" s="166"/>
      <c r="C36" s="166"/>
      <c r="D36" s="82" t="s">
        <v>10</v>
      </c>
      <c r="E36" s="96"/>
      <c r="F36" s="96"/>
      <c r="G36" s="96"/>
      <c r="H36" s="76"/>
      <c r="I36" s="76"/>
    </row>
    <row r="37" spans="1:9" x14ac:dyDescent="0.25">
      <c r="A37" s="166">
        <v>32</v>
      </c>
      <c r="B37" s="166"/>
      <c r="C37" s="166"/>
      <c r="D37" s="82" t="s">
        <v>20</v>
      </c>
      <c r="E37" s="96">
        <v>26492.080000000002</v>
      </c>
      <c r="F37" s="96"/>
      <c r="G37" s="96"/>
      <c r="H37" s="76"/>
      <c r="I37" s="76"/>
    </row>
    <row r="38" spans="1:9" x14ac:dyDescent="0.25">
      <c r="A38" s="160" t="s">
        <v>98</v>
      </c>
      <c r="B38" s="160"/>
      <c r="C38" s="160"/>
      <c r="D38" s="121" t="s">
        <v>99</v>
      </c>
      <c r="E38" s="96"/>
      <c r="F38" s="97">
        <v>45100</v>
      </c>
      <c r="G38" s="97">
        <v>45000</v>
      </c>
      <c r="H38" s="97">
        <v>45000</v>
      </c>
      <c r="I38" s="97">
        <v>45000</v>
      </c>
    </row>
    <row r="39" spans="1:9" ht="25.5" x14ac:dyDescent="0.25">
      <c r="A39" s="166">
        <v>34</v>
      </c>
      <c r="B39" s="166"/>
      <c r="C39" s="166"/>
      <c r="D39" s="122" t="s">
        <v>147</v>
      </c>
      <c r="E39" s="96">
        <v>9587.58</v>
      </c>
      <c r="F39" s="96">
        <v>9100</v>
      </c>
      <c r="G39" s="96">
        <v>11000</v>
      </c>
      <c r="H39" s="96">
        <v>11000</v>
      </c>
      <c r="I39" s="96">
        <v>11000</v>
      </c>
    </row>
    <row r="40" spans="1:9" x14ac:dyDescent="0.25">
      <c r="A40" s="166">
        <v>54</v>
      </c>
      <c r="B40" s="166"/>
      <c r="C40" s="166"/>
      <c r="D40" s="122" t="s">
        <v>148</v>
      </c>
      <c r="E40" s="96">
        <v>33180.720000000001</v>
      </c>
      <c r="F40" s="96">
        <v>34000</v>
      </c>
      <c r="G40" s="96">
        <v>34000</v>
      </c>
      <c r="H40" s="96">
        <v>34000</v>
      </c>
      <c r="I40" s="96">
        <v>34000</v>
      </c>
    </row>
    <row r="41" spans="1:9" x14ac:dyDescent="0.25">
      <c r="A41" s="160" t="s">
        <v>100</v>
      </c>
      <c r="B41" s="160"/>
      <c r="C41" s="160"/>
      <c r="D41" s="121" t="s">
        <v>75</v>
      </c>
      <c r="E41" s="97">
        <v>850</v>
      </c>
      <c r="F41" s="97">
        <v>2000</v>
      </c>
      <c r="G41" s="97">
        <v>2000</v>
      </c>
      <c r="H41" s="97">
        <v>2000</v>
      </c>
      <c r="I41" s="97">
        <v>2000</v>
      </c>
    </row>
    <row r="42" spans="1:9" x14ac:dyDescent="0.25">
      <c r="A42" s="166">
        <v>32</v>
      </c>
      <c r="B42" s="166"/>
      <c r="C42" s="166"/>
      <c r="D42" s="122" t="s">
        <v>20</v>
      </c>
      <c r="E42" s="96">
        <v>850</v>
      </c>
      <c r="F42" s="96">
        <v>2000</v>
      </c>
      <c r="G42" s="96">
        <v>2000</v>
      </c>
      <c r="H42" s="96">
        <v>2000</v>
      </c>
      <c r="I42" s="96">
        <v>2000</v>
      </c>
    </row>
    <row r="43" spans="1:9" ht="26.25" x14ac:dyDescent="0.25">
      <c r="A43" s="160" t="s">
        <v>95</v>
      </c>
      <c r="B43" s="160"/>
      <c r="C43" s="160"/>
      <c r="D43" s="85" t="s">
        <v>81</v>
      </c>
      <c r="E43" s="102"/>
      <c r="F43" s="102">
        <f t="shared" ref="F43:I43" si="2">SUM(F44)</f>
        <v>0</v>
      </c>
      <c r="G43" s="102">
        <f t="shared" si="2"/>
        <v>0</v>
      </c>
      <c r="H43" s="102">
        <f t="shared" si="2"/>
        <v>0</v>
      </c>
      <c r="I43" s="102">
        <f t="shared" si="2"/>
        <v>0</v>
      </c>
    </row>
    <row r="44" spans="1:9" x14ac:dyDescent="0.25">
      <c r="A44" s="165">
        <v>3</v>
      </c>
      <c r="B44" s="165"/>
      <c r="C44" s="165"/>
      <c r="D44" s="82" t="s">
        <v>9</v>
      </c>
      <c r="E44" s="96"/>
      <c r="F44" s="96"/>
      <c r="G44" s="96"/>
      <c r="H44" s="96"/>
      <c r="I44" s="96"/>
    </row>
    <row r="45" spans="1:9" ht="25.5" x14ac:dyDescent="0.25">
      <c r="A45" s="166">
        <v>34</v>
      </c>
      <c r="B45" s="166"/>
      <c r="C45" s="166"/>
      <c r="D45" s="82" t="s">
        <v>147</v>
      </c>
      <c r="E45" s="96"/>
      <c r="F45" s="76">
        <v>0</v>
      </c>
      <c r="G45" s="76"/>
      <c r="H45" s="76"/>
      <c r="I45" s="76"/>
    </row>
    <row r="46" spans="1:9" x14ac:dyDescent="0.25">
      <c r="A46" s="166">
        <v>54</v>
      </c>
      <c r="B46" s="166"/>
      <c r="C46" s="166"/>
      <c r="D46" s="82" t="s">
        <v>148</v>
      </c>
      <c r="E46" s="96"/>
      <c r="F46" s="76">
        <v>0</v>
      </c>
      <c r="G46" s="76"/>
      <c r="H46" s="76"/>
      <c r="I46" s="76"/>
    </row>
    <row r="47" spans="1:9" x14ac:dyDescent="0.25">
      <c r="A47" s="159"/>
      <c r="B47" s="159"/>
      <c r="C47" s="159"/>
      <c r="D47" s="80"/>
      <c r="E47" s="100"/>
      <c r="F47" s="100"/>
      <c r="G47" s="100"/>
      <c r="H47" s="100"/>
      <c r="I47" s="100"/>
    </row>
    <row r="48" spans="1:9" ht="25.5" x14ac:dyDescent="0.25">
      <c r="A48" s="159" t="s">
        <v>149</v>
      </c>
      <c r="B48" s="159"/>
      <c r="C48" s="159"/>
      <c r="D48" s="80" t="s">
        <v>150</v>
      </c>
      <c r="E48" s="100">
        <f>SUM(E49)</f>
        <v>0</v>
      </c>
      <c r="F48" s="100">
        <v>4000</v>
      </c>
      <c r="G48" s="100">
        <f t="shared" ref="G48:I48" si="3">SUM(G49)</f>
        <v>4000</v>
      </c>
      <c r="H48" s="100">
        <f t="shared" si="3"/>
        <v>4000</v>
      </c>
      <c r="I48" s="100">
        <f t="shared" si="3"/>
        <v>4000</v>
      </c>
    </row>
    <row r="49" spans="1:9" x14ac:dyDescent="0.25">
      <c r="A49" s="160"/>
      <c r="B49" s="160"/>
      <c r="C49" s="160"/>
      <c r="D49" s="85"/>
      <c r="E49" s="102">
        <f>SUM(E50)</f>
        <v>0</v>
      </c>
      <c r="F49" s="102">
        <v>4000</v>
      </c>
      <c r="G49" s="102">
        <f t="shared" ref="F49:I51" si="4">SUM(G50)</f>
        <v>4000</v>
      </c>
      <c r="H49" s="102">
        <f t="shared" si="4"/>
        <v>4000</v>
      </c>
      <c r="I49" s="102">
        <f t="shared" si="4"/>
        <v>4000</v>
      </c>
    </row>
    <row r="50" spans="1:9" x14ac:dyDescent="0.25">
      <c r="A50" s="161">
        <v>3</v>
      </c>
      <c r="B50" s="161"/>
      <c r="C50" s="161"/>
      <c r="D50" s="83" t="s">
        <v>9</v>
      </c>
      <c r="E50" s="96"/>
      <c r="F50" s="125">
        <v>4000</v>
      </c>
      <c r="G50" s="96">
        <v>4000</v>
      </c>
      <c r="H50" s="96">
        <v>4000</v>
      </c>
      <c r="I50" s="96">
        <v>4000</v>
      </c>
    </row>
    <row r="51" spans="1:9" x14ac:dyDescent="0.25">
      <c r="A51" s="162">
        <v>32</v>
      </c>
      <c r="B51" s="162"/>
      <c r="C51" s="162"/>
      <c r="D51" s="83" t="s">
        <v>20</v>
      </c>
      <c r="E51" s="96"/>
      <c r="F51" s="126">
        <f t="shared" si="4"/>
        <v>0</v>
      </c>
      <c r="G51" s="96"/>
      <c r="H51" s="96">
        <v>4000</v>
      </c>
      <c r="I51" s="96">
        <v>4000</v>
      </c>
    </row>
    <row r="52" spans="1:9" x14ac:dyDescent="0.25">
      <c r="A52" s="159" t="s">
        <v>151</v>
      </c>
      <c r="B52" s="159"/>
      <c r="C52" s="159"/>
      <c r="D52" s="80" t="s">
        <v>152</v>
      </c>
      <c r="E52" s="100">
        <v>11035.2</v>
      </c>
      <c r="F52" s="127">
        <f t="shared" ref="F52:I52" si="5">SUM(F53:F54)</f>
        <v>0</v>
      </c>
      <c r="G52" s="100">
        <f t="shared" si="5"/>
        <v>0</v>
      </c>
      <c r="H52" s="100">
        <f t="shared" si="5"/>
        <v>0</v>
      </c>
      <c r="I52" s="100">
        <f t="shared" si="5"/>
        <v>0</v>
      </c>
    </row>
    <row r="53" spans="1:9" x14ac:dyDescent="0.25">
      <c r="A53" s="161">
        <v>3</v>
      </c>
      <c r="B53" s="161"/>
      <c r="C53" s="161"/>
      <c r="D53" s="83" t="s">
        <v>9</v>
      </c>
      <c r="E53" s="96"/>
      <c r="F53" s="128"/>
      <c r="G53" s="76"/>
      <c r="H53" s="76"/>
      <c r="I53" s="76"/>
    </row>
    <row r="54" spans="1:9" x14ac:dyDescent="0.25">
      <c r="A54" s="162">
        <v>32</v>
      </c>
      <c r="B54" s="162"/>
      <c r="C54" s="162"/>
      <c r="D54" s="83" t="s">
        <v>20</v>
      </c>
      <c r="E54" s="96"/>
      <c r="F54" s="128"/>
      <c r="G54" s="76"/>
      <c r="H54" s="76"/>
      <c r="I54" s="76"/>
    </row>
    <row r="55" spans="1:9" x14ac:dyDescent="0.25">
      <c r="A55" s="159" t="s">
        <v>171</v>
      </c>
      <c r="B55" s="159"/>
      <c r="C55" s="159"/>
      <c r="D55" s="123" t="s">
        <v>152</v>
      </c>
      <c r="E55" s="97">
        <v>6863.2</v>
      </c>
      <c r="F55" s="97">
        <v>36893</v>
      </c>
      <c r="G55" s="76"/>
      <c r="H55" s="76"/>
      <c r="I55" s="76"/>
    </row>
    <row r="56" spans="1:9" x14ac:dyDescent="0.25">
      <c r="A56" s="161">
        <v>3</v>
      </c>
      <c r="B56" s="161"/>
      <c r="C56" s="161"/>
      <c r="D56" s="124" t="s">
        <v>9</v>
      </c>
      <c r="E56" s="124"/>
      <c r="F56" s="96">
        <v>36893</v>
      </c>
      <c r="G56" s="76"/>
      <c r="H56" s="76"/>
      <c r="I56" s="76"/>
    </row>
    <row r="57" spans="1:9" x14ac:dyDescent="0.25">
      <c r="A57" s="162">
        <v>32</v>
      </c>
      <c r="B57" s="162"/>
      <c r="C57" s="162"/>
      <c r="D57" s="124" t="s">
        <v>20</v>
      </c>
      <c r="E57" s="119">
        <v>6863.2</v>
      </c>
      <c r="F57" s="96">
        <v>36893</v>
      </c>
      <c r="G57" s="76"/>
      <c r="H57" s="76"/>
      <c r="I57" s="76"/>
    </row>
    <row r="58" spans="1:9" x14ac:dyDescent="0.25">
      <c r="A58" s="159" t="s">
        <v>172</v>
      </c>
      <c r="B58" s="159"/>
      <c r="C58" s="159"/>
      <c r="D58" s="123" t="s">
        <v>173</v>
      </c>
      <c r="E58" s="134">
        <v>4172</v>
      </c>
      <c r="F58" s="96"/>
      <c r="G58" s="76"/>
      <c r="H58" s="76"/>
      <c r="I58" s="76"/>
    </row>
    <row r="59" spans="1:9" x14ac:dyDescent="0.25">
      <c r="A59" s="161">
        <v>3</v>
      </c>
      <c r="B59" s="161"/>
      <c r="C59" s="161"/>
      <c r="D59" s="124" t="s">
        <v>9</v>
      </c>
      <c r="E59" s="124"/>
      <c r="F59" s="96"/>
      <c r="G59" s="76"/>
      <c r="H59" s="76"/>
      <c r="I59" s="76"/>
    </row>
    <row r="60" spans="1:9" x14ac:dyDescent="0.25">
      <c r="A60" s="162">
        <v>32</v>
      </c>
      <c r="B60" s="162"/>
      <c r="C60" s="162"/>
      <c r="D60" s="124" t="s">
        <v>20</v>
      </c>
      <c r="E60" s="119">
        <v>4172</v>
      </c>
      <c r="F60" s="96"/>
      <c r="G60" s="76"/>
      <c r="H60" s="76"/>
      <c r="I60" s="76"/>
    </row>
    <row r="61" spans="1:9" ht="25.5" x14ac:dyDescent="0.25">
      <c r="A61" s="160" t="s">
        <v>106</v>
      </c>
      <c r="B61" s="160"/>
      <c r="C61" s="160"/>
      <c r="D61" s="87" t="s">
        <v>153</v>
      </c>
      <c r="E61" s="102">
        <v>18377.419999999998</v>
      </c>
      <c r="F61" s="102">
        <v>60000</v>
      </c>
      <c r="G61" s="103">
        <v>60000</v>
      </c>
      <c r="H61" s="103">
        <v>60000</v>
      </c>
      <c r="I61" s="103">
        <v>60000</v>
      </c>
    </row>
    <row r="62" spans="1:9" x14ac:dyDescent="0.25">
      <c r="A62" s="161">
        <v>3</v>
      </c>
      <c r="B62" s="161"/>
      <c r="C62" s="161"/>
      <c r="D62" s="83" t="s">
        <v>9</v>
      </c>
      <c r="E62" s="96">
        <v>18377.419999999998</v>
      </c>
      <c r="F62" s="96">
        <v>60000</v>
      </c>
      <c r="G62" s="76"/>
      <c r="H62" s="76"/>
      <c r="I62" s="76"/>
    </row>
    <row r="63" spans="1:9" x14ac:dyDescent="0.25">
      <c r="A63" s="162">
        <v>31</v>
      </c>
      <c r="B63" s="162"/>
      <c r="C63" s="162"/>
      <c r="D63" s="129" t="s">
        <v>10</v>
      </c>
      <c r="E63" s="96"/>
      <c r="F63" s="96">
        <v>35700</v>
      </c>
      <c r="G63" s="76">
        <v>35700</v>
      </c>
      <c r="H63" s="76">
        <v>35700</v>
      </c>
      <c r="I63" s="76">
        <v>35700</v>
      </c>
    </row>
    <row r="64" spans="1:9" x14ac:dyDescent="0.25">
      <c r="A64" s="162">
        <v>32</v>
      </c>
      <c r="B64" s="162"/>
      <c r="C64" s="162"/>
      <c r="D64" s="83" t="s">
        <v>20</v>
      </c>
      <c r="E64" s="96">
        <v>18377.419999999998</v>
      </c>
      <c r="F64" s="96">
        <v>24300</v>
      </c>
      <c r="G64" s="76">
        <v>24300</v>
      </c>
      <c r="H64" s="76">
        <v>24300</v>
      </c>
      <c r="I64" s="76">
        <v>24300</v>
      </c>
    </row>
    <row r="65" spans="1:9" ht="25.5" x14ac:dyDescent="0.25">
      <c r="A65" s="160" t="s">
        <v>107</v>
      </c>
      <c r="B65" s="160"/>
      <c r="C65" s="160"/>
      <c r="D65" s="81" t="s">
        <v>154</v>
      </c>
      <c r="E65" s="102"/>
      <c r="F65" s="102"/>
      <c r="G65" s="103"/>
      <c r="H65" s="103"/>
      <c r="I65" s="103"/>
    </row>
    <row r="66" spans="1:9" x14ac:dyDescent="0.25">
      <c r="A66" s="161">
        <v>3</v>
      </c>
      <c r="B66" s="161"/>
      <c r="C66" s="161"/>
      <c r="D66" s="83" t="s">
        <v>9</v>
      </c>
      <c r="E66" s="96"/>
      <c r="F66" s="128"/>
      <c r="G66" s="76"/>
      <c r="H66" s="76"/>
      <c r="I66" s="76"/>
    </row>
    <row r="67" spans="1:9" x14ac:dyDescent="0.25">
      <c r="A67" s="162">
        <v>32</v>
      </c>
      <c r="B67" s="162"/>
      <c r="C67" s="162"/>
      <c r="D67" s="83" t="s">
        <v>20</v>
      </c>
      <c r="E67" s="96"/>
      <c r="F67" s="128"/>
      <c r="G67" s="76"/>
      <c r="H67" s="76"/>
      <c r="I67" s="76"/>
    </row>
    <row r="68" spans="1:9" ht="25.5" x14ac:dyDescent="0.25">
      <c r="A68" s="160" t="s">
        <v>155</v>
      </c>
      <c r="B68" s="160"/>
      <c r="C68" s="160"/>
      <c r="D68" s="84" t="s">
        <v>81</v>
      </c>
      <c r="E68" s="102">
        <v>141548.14000000001</v>
      </c>
      <c r="F68" s="102">
        <v>170500</v>
      </c>
      <c r="G68" s="102">
        <v>180000</v>
      </c>
      <c r="H68" s="102">
        <v>180000</v>
      </c>
      <c r="I68" s="102">
        <v>180000</v>
      </c>
    </row>
    <row r="69" spans="1:9" x14ac:dyDescent="0.25">
      <c r="A69" s="161">
        <v>3</v>
      </c>
      <c r="B69" s="161"/>
      <c r="C69" s="161"/>
      <c r="D69" s="83" t="s">
        <v>9</v>
      </c>
      <c r="E69" s="96"/>
      <c r="F69" s="96"/>
      <c r="G69" s="76"/>
      <c r="H69" s="76"/>
      <c r="I69" s="76"/>
    </row>
    <row r="70" spans="1:9" x14ac:dyDescent="0.25">
      <c r="A70" s="162">
        <v>32</v>
      </c>
      <c r="B70" s="162"/>
      <c r="C70" s="162"/>
      <c r="D70" s="83" t="s">
        <v>20</v>
      </c>
      <c r="E70" s="105">
        <v>141548.14000000001</v>
      </c>
      <c r="F70" s="96">
        <v>170500</v>
      </c>
      <c r="G70" s="96">
        <v>177000</v>
      </c>
      <c r="H70" s="96">
        <v>177000</v>
      </c>
      <c r="I70" s="96">
        <v>177000</v>
      </c>
    </row>
    <row r="71" spans="1:9" ht="38.25" x14ac:dyDescent="0.25">
      <c r="A71" s="162">
        <v>37</v>
      </c>
      <c r="B71" s="162"/>
      <c r="C71" s="162"/>
      <c r="D71" s="88" t="s">
        <v>74</v>
      </c>
      <c r="E71" s="96"/>
      <c r="F71" s="96"/>
      <c r="G71" s="96">
        <v>3000</v>
      </c>
      <c r="H71" s="76">
        <v>3000</v>
      </c>
      <c r="I71" s="76">
        <v>3000</v>
      </c>
    </row>
    <row r="72" spans="1:9" ht="25.5" x14ac:dyDescent="0.25">
      <c r="A72" s="159" t="s">
        <v>174</v>
      </c>
      <c r="B72" s="159"/>
      <c r="C72" s="159"/>
      <c r="D72" s="123" t="s">
        <v>175</v>
      </c>
      <c r="E72" s="96"/>
      <c r="F72" s="96"/>
      <c r="G72" s="76"/>
      <c r="H72" s="76"/>
      <c r="I72" s="76"/>
    </row>
    <row r="73" spans="1:9" ht="25.5" x14ac:dyDescent="0.25">
      <c r="A73" s="160" t="s">
        <v>155</v>
      </c>
      <c r="B73" s="160"/>
      <c r="C73" s="160"/>
      <c r="D73" s="84" t="s">
        <v>81</v>
      </c>
      <c r="E73" s="96"/>
      <c r="F73" s="96"/>
      <c r="G73" s="76"/>
      <c r="H73" s="76"/>
      <c r="I73" s="76"/>
    </row>
    <row r="74" spans="1:9" x14ac:dyDescent="0.25">
      <c r="A74" s="162">
        <v>31</v>
      </c>
      <c r="B74" s="162"/>
      <c r="C74" s="162"/>
      <c r="D74" s="124" t="s">
        <v>10</v>
      </c>
      <c r="E74" s="96"/>
      <c r="F74" s="96"/>
      <c r="G74" s="76"/>
      <c r="H74" s="76"/>
      <c r="I74" s="76"/>
    </row>
    <row r="75" spans="1:9" ht="28.5" customHeight="1" x14ac:dyDescent="0.25">
      <c r="A75" s="159" t="s">
        <v>93</v>
      </c>
      <c r="B75" s="159"/>
      <c r="C75" s="159"/>
      <c r="D75" s="80" t="s">
        <v>156</v>
      </c>
      <c r="E75" s="100">
        <f>SUM(E76+E80)</f>
        <v>58231.569999999992</v>
      </c>
      <c r="F75" s="100">
        <f>SUM(F77+ F80)</f>
        <v>62400</v>
      </c>
      <c r="G75" s="100">
        <f>SUM(G77+ G80)</f>
        <v>63000</v>
      </c>
      <c r="H75" s="100">
        <f>SUM(H77+ H80)</f>
        <v>63000</v>
      </c>
      <c r="I75" s="100">
        <f>SUM(I77+ I80)</f>
        <v>63000</v>
      </c>
    </row>
    <row r="76" spans="1:9" x14ac:dyDescent="0.25">
      <c r="A76" s="160" t="s">
        <v>98</v>
      </c>
      <c r="B76" s="160"/>
      <c r="C76" s="160"/>
      <c r="D76" s="85" t="s">
        <v>157</v>
      </c>
      <c r="E76" s="102">
        <f>SUM(E77)</f>
        <v>34589.129999999997</v>
      </c>
      <c r="F76" s="102">
        <v>62400</v>
      </c>
      <c r="G76" s="102">
        <f t="shared" ref="G76:I76" si="6">SUM(G77)</f>
        <v>63000</v>
      </c>
      <c r="H76" s="102">
        <f t="shared" si="6"/>
        <v>63000</v>
      </c>
      <c r="I76" s="102">
        <f t="shared" si="6"/>
        <v>63000</v>
      </c>
    </row>
    <row r="77" spans="1:9" x14ac:dyDescent="0.25">
      <c r="A77" s="161">
        <v>3</v>
      </c>
      <c r="B77" s="161"/>
      <c r="C77" s="161"/>
      <c r="D77" s="83" t="s">
        <v>9</v>
      </c>
      <c r="E77" s="96">
        <v>34589.129999999997</v>
      </c>
      <c r="F77" s="96">
        <v>62400</v>
      </c>
      <c r="G77" s="96">
        <v>63000</v>
      </c>
      <c r="H77" s="96">
        <v>63000</v>
      </c>
      <c r="I77" s="96">
        <v>63000</v>
      </c>
    </row>
    <row r="78" spans="1:9" ht="15" customHeight="1" x14ac:dyDescent="0.25">
      <c r="A78" s="162">
        <v>31</v>
      </c>
      <c r="B78" s="162"/>
      <c r="C78" s="162"/>
      <c r="D78" s="83" t="s">
        <v>10</v>
      </c>
      <c r="E78" s="96">
        <v>34589.129999999997</v>
      </c>
      <c r="F78" s="96">
        <v>59600</v>
      </c>
      <c r="G78" s="96">
        <v>60200</v>
      </c>
      <c r="H78" s="96">
        <v>60200</v>
      </c>
      <c r="I78" s="96">
        <v>60200</v>
      </c>
    </row>
    <row r="79" spans="1:9" ht="15" customHeight="1" x14ac:dyDescent="0.25">
      <c r="A79" s="163">
        <v>32</v>
      </c>
      <c r="B79" s="163"/>
      <c r="C79" s="163"/>
      <c r="D79" s="83" t="s">
        <v>20</v>
      </c>
      <c r="E79" s="96"/>
      <c r="F79" s="96">
        <v>2800</v>
      </c>
      <c r="G79" s="96">
        <v>2800</v>
      </c>
      <c r="H79" s="96">
        <v>2800</v>
      </c>
      <c r="I79" s="96">
        <v>2800</v>
      </c>
    </row>
    <row r="80" spans="1:9" ht="24" customHeight="1" x14ac:dyDescent="0.25">
      <c r="A80" s="160" t="s">
        <v>158</v>
      </c>
      <c r="B80" s="160"/>
      <c r="C80" s="160"/>
      <c r="D80" s="118" t="s">
        <v>153</v>
      </c>
      <c r="E80" s="96">
        <v>23642.44</v>
      </c>
      <c r="F80" s="96"/>
      <c r="G80" s="97"/>
      <c r="H80" s="76"/>
      <c r="I80" s="76"/>
    </row>
    <row r="81" spans="1:9" ht="15" customHeight="1" x14ac:dyDescent="0.25">
      <c r="A81" s="162">
        <v>31</v>
      </c>
      <c r="B81" s="162"/>
      <c r="C81" s="162"/>
      <c r="D81" s="117" t="s">
        <v>10</v>
      </c>
      <c r="E81" s="119">
        <v>23642.44</v>
      </c>
      <c r="F81" s="96"/>
      <c r="G81" s="96"/>
      <c r="H81" s="96">
        <v>0</v>
      </c>
      <c r="I81" s="96">
        <v>0</v>
      </c>
    </row>
    <row r="82" spans="1:9" ht="15" customHeight="1" x14ac:dyDescent="0.25">
      <c r="A82" s="162">
        <v>32</v>
      </c>
      <c r="B82" s="162"/>
      <c r="C82" s="162"/>
      <c r="D82" s="117" t="s">
        <v>20</v>
      </c>
      <c r="E82" s="117"/>
      <c r="F82" s="96"/>
      <c r="G82" s="96"/>
      <c r="H82" s="96">
        <v>0</v>
      </c>
      <c r="I82" s="96">
        <v>0</v>
      </c>
    </row>
    <row r="83" spans="1:9" ht="25.5" x14ac:dyDescent="0.25">
      <c r="A83" s="164" t="s">
        <v>108</v>
      </c>
      <c r="B83" s="164"/>
      <c r="C83" s="164"/>
      <c r="D83" s="80" t="s">
        <v>109</v>
      </c>
      <c r="E83" s="100">
        <f>SUM(E84)</f>
        <v>2117612.62</v>
      </c>
      <c r="F83" s="100">
        <f t="shared" ref="F83:G84" si="7">SUM(F84)</f>
        <v>2747500</v>
      </c>
      <c r="G83" s="100">
        <f t="shared" si="7"/>
        <v>2798000</v>
      </c>
      <c r="H83" s="100">
        <f>SUM(H84)</f>
        <v>2798000</v>
      </c>
      <c r="I83" s="100">
        <f t="shared" ref="I83:I84" si="8">SUM(I84)</f>
        <v>2798000</v>
      </c>
    </row>
    <row r="84" spans="1:9" ht="15" customHeight="1" x14ac:dyDescent="0.25">
      <c r="A84" s="160" t="s">
        <v>95</v>
      </c>
      <c r="B84" s="160"/>
      <c r="C84" s="160"/>
      <c r="D84" s="120" t="s">
        <v>81</v>
      </c>
      <c r="E84" s="102">
        <f>SUM(E85)</f>
        <v>2117612.62</v>
      </c>
      <c r="F84" s="102">
        <f t="shared" si="7"/>
        <v>2747500</v>
      </c>
      <c r="G84" s="102">
        <f t="shared" si="7"/>
        <v>2798000</v>
      </c>
      <c r="H84" s="102">
        <f>SUM(H85)</f>
        <v>2798000</v>
      </c>
      <c r="I84" s="102">
        <f t="shared" si="8"/>
        <v>2798000</v>
      </c>
    </row>
    <row r="85" spans="1:9" x14ac:dyDescent="0.25">
      <c r="A85" s="161">
        <v>3</v>
      </c>
      <c r="B85" s="161"/>
      <c r="C85" s="161"/>
      <c r="D85" s="83" t="s">
        <v>9</v>
      </c>
      <c r="E85" s="96">
        <v>2117612.62</v>
      </c>
      <c r="F85" s="96">
        <f t="shared" ref="F85" si="9">SUM(F86:F87)</f>
        <v>2747500</v>
      </c>
      <c r="G85" s="96">
        <v>2798000</v>
      </c>
      <c r="H85" s="96">
        <v>2798000</v>
      </c>
      <c r="I85" s="96">
        <v>2798000</v>
      </c>
    </row>
    <row r="86" spans="1:9" x14ac:dyDescent="0.25">
      <c r="A86" s="162">
        <v>31</v>
      </c>
      <c r="B86" s="162"/>
      <c r="C86" s="162"/>
      <c r="D86" s="83" t="s">
        <v>10</v>
      </c>
      <c r="E86" s="96">
        <v>2117612.62</v>
      </c>
      <c r="F86" s="96">
        <v>2707500</v>
      </c>
      <c r="G86" s="96">
        <v>2758000</v>
      </c>
      <c r="H86" s="96">
        <v>2798000</v>
      </c>
      <c r="I86" s="96">
        <v>2798000</v>
      </c>
    </row>
    <row r="87" spans="1:9" ht="15" customHeight="1" x14ac:dyDescent="0.25">
      <c r="A87" s="162">
        <v>32</v>
      </c>
      <c r="B87" s="162"/>
      <c r="C87" s="162"/>
      <c r="D87" s="83" t="s">
        <v>20</v>
      </c>
      <c r="E87" s="96"/>
      <c r="F87" s="96">
        <v>40000</v>
      </c>
      <c r="G87" s="96">
        <v>40000</v>
      </c>
      <c r="H87" s="96">
        <v>40000</v>
      </c>
      <c r="I87" s="96">
        <v>40000</v>
      </c>
    </row>
    <row r="88" spans="1:9" ht="24" customHeight="1" x14ac:dyDescent="0.25">
      <c r="A88" s="159" t="s">
        <v>176</v>
      </c>
      <c r="B88" s="159"/>
      <c r="C88" s="159"/>
      <c r="D88" s="123" t="s">
        <v>177</v>
      </c>
      <c r="E88" s="96"/>
      <c r="F88" s="97"/>
      <c r="G88" s="76"/>
      <c r="H88" s="76"/>
      <c r="I88" s="76"/>
    </row>
    <row r="89" spans="1:9" ht="24.75" customHeight="1" x14ac:dyDescent="0.25">
      <c r="A89" s="160" t="s">
        <v>104</v>
      </c>
      <c r="B89" s="160"/>
      <c r="C89" s="160"/>
      <c r="D89" s="123" t="s">
        <v>82</v>
      </c>
      <c r="E89" s="97">
        <v>32372</v>
      </c>
      <c r="F89" s="96"/>
      <c r="G89" s="76"/>
      <c r="H89" s="76"/>
      <c r="I89" s="76"/>
    </row>
    <row r="90" spans="1:9" ht="24.75" customHeight="1" x14ac:dyDescent="0.25">
      <c r="A90" s="162">
        <v>42</v>
      </c>
      <c r="B90" s="162"/>
      <c r="C90" s="162"/>
      <c r="D90" s="124" t="s">
        <v>27</v>
      </c>
      <c r="E90" s="96">
        <v>32372</v>
      </c>
      <c r="F90" s="96"/>
      <c r="G90" s="76"/>
      <c r="H90" s="76"/>
      <c r="I90" s="76"/>
    </row>
    <row r="91" spans="1:9" ht="25.5" x14ac:dyDescent="0.25">
      <c r="A91" s="159" t="s">
        <v>110</v>
      </c>
      <c r="B91" s="159"/>
      <c r="C91" s="159"/>
      <c r="D91" s="80" t="s">
        <v>111</v>
      </c>
      <c r="E91" s="100">
        <f>SUM(E94+E103+E106)</f>
        <v>48759.35</v>
      </c>
      <c r="F91" s="100">
        <f>SUM(F94+F103+F106+F93+F97+F99+F101)</f>
        <v>114020</v>
      </c>
      <c r="G91" s="100">
        <f>SUM(G94+G103+G106+G93+G97+G99+G101)</f>
        <v>44000</v>
      </c>
      <c r="H91" s="100">
        <f t="shared" ref="H91:I91" si="10">SUM(H94+H103+H106+H93+H97+H99+H101)</f>
        <v>44000</v>
      </c>
      <c r="I91" s="100">
        <f t="shared" si="10"/>
        <v>44000</v>
      </c>
    </row>
    <row r="92" spans="1:9" x14ac:dyDescent="0.25">
      <c r="A92" s="160" t="s">
        <v>100</v>
      </c>
      <c r="B92" s="160"/>
      <c r="C92" s="160"/>
      <c r="D92" s="84" t="s">
        <v>75</v>
      </c>
      <c r="E92" s="100"/>
      <c r="F92" s="100"/>
      <c r="G92" s="100"/>
      <c r="H92" s="100"/>
      <c r="I92" s="100"/>
    </row>
    <row r="93" spans="1:9" ht="25.5" x14ac:dyDescent="0.25">
      <c r="A93" s="162">
        <v>42</v>
      </c>
      <c r="B93" s="162"/>
      <c r="C93" s="162"/>
      <c r="D93" s="124" t="s">
        <v>27</v>
      </c>
      <c r="E93" s="100"/>
      <c r="F93" s="100"/>
      <c r="G93" s="100"/>
      <c r="H93" s="100"/>
      <c r="I93" s="100"/>
    </row>
    <row r="94" spans="1:9" ht="25.5" x14ac:dyDescent="0.25">
      <c r="A94" s="160" t="s">
        <v>95</v>
      </c>
      <c r="B94" s="160"/>
      <c r="C94" s="160"/>
      <c r="D94" s="84" t="s">
        <v>81</v>
      </c>
      <c r="E94" s="102">
        <v>48759.35</v>
      </c>
      <c r="F94" s="102">
        <v>106000</v>
      </c>
      <c r="G94" s="102">
        <v>40000</v>
      </c>
      <c r="H94" s="102">
        <v>40000</v>
      </c>
      <c r="I94" s="102">
        <v>40000</v>
      </c>
    </row>
    <row r="95" spans="1:9" ht="25.5" customHeight="1" x14ac:dyDescent="0.25">
      <c r="A95" s="161">
        <v>4</v>
      </c>
      <c r="B95" s="161"/>
      <c r="C95" s="161"/>
      <c r="D95" s="83" t="s">
        <v>11</v>
      </c>
      <c r="E95" s="96">
        <v>0</v>
      </c>
      <c r="F95" s="96">
        <v>106000</v>
      </c>
      <c r="G95" s="96"/>
      <c r="H95" s="96"/>
      <c r="I95" s="96"/>
    </row>
    <row r="96" spans="1:9" ht="25.5" x14ac:dyDescent="0.25">
      <c r="A96" s="162">
        <v>42</v>
      </c>
      <c r="B96" s="162"/>
      <c r="C96" s="162"/>
      <c r="D96" s="83" t="s">
        <v>27</v>
      </c>
      <c r="E96" s="96">
        <v>41544.21</v>
      </c>
      <c r="F96" s="96">
        <v>106000</v>
      </c>
      <c r="G96" s="96">
        <v>40000</v>
      </c>
      <c r="H96" s="96">
        <v>40000</v>
      </c>
      <c r="I96" s="96">
        <v>40000</v>
      </c>
    </row>
    <row r="97" spans="1:9" x14ac:dyDescent="0.25">
      <c r="A97" s="160" t="s">
        <v>178</v>
      </c>
      <c r="B97" s="160"/>
      <c r="C97" s="160"/>
      <c r="D97" s="84" t="s">
        <v>180</v>
      </c>
      <c r="E97" s="96"/>
      <c r="F97" s="97">
        <v>4000</v>
      </c>
      <c r="G97" s="97">
        <v>4000</v>
      </c>
      <c r="H97" s="97">
        <v>4000</v>
      </c>
      <c r="I97" s="97">
        <v>4000</v>
      </c>
    </row>
    <row r="98" spans="1:9" ht="25.5" x14ac:dyDescent="0.25">
      <c r="A98" s="162">
        <v>42</v>
      </c>
      <c r="B98" s="162"/>
      <c r="C98" s="162"/>
      <c r="D98" s="124" t="s">
        <v>27</v>
      </c>
      <c r="E98" s="96">
        <v>1480.14</v>
      </c>
      <c r="F98" s="96">
        <v>4000</v>
      </c>
      <c r="G98" s="96">
        <v>4000</v>
      </c>
      <c r="H98" s="96">
        <v>4000</v>
      </c>
      <c r="I98" s="96">
        <v>4000</v>
      </c>
    </row>
    <row r="99" spans="1:9" x14ac:dyDescent="0.25">
      <c r="A99" s="160" t="s">
        <v>179</v>
      </c>
      <c r="B99" s="160"/>
      <c r="C99" s="160"/>
      <c r="D99" s="84" t="s">
        <v>173</v>
      </c>
      <c r="E99" s="96"/>
      <c r="F99" s="97">
        <v>2220</v>
      </c>
      <c r="G99" s="96"/>
      <c r="H99" s="76"/>
      <c r="I99" s="76"/>
    </row>
    <row r="100" spans="1:9" ht="25.5" x14ac:dyDescent="0.25">
      <c r="A100" s="162">
        <v>42</v>
      </c>
      <c r="B100" s="162"/>
      <c r="C100" s="162"/>
      <c r="D100" s="124" t="s">
        <v>27</v>
      </c>
      <c r="E100" s="96">
        <v>5500</v>
      </c>
      <c r="F100" s="96">
        <v>2220</v>
      </c>
      <c r="G100" s="96"/>
      <c r="H100" s="76"/>
      <c r="I100" s="76"/>
    </row>
    <row r="101" spans="1:9" ht="25.5" x14ac:dyDescent="0.25">
      <c r="A101" s="160" t="s">
        <v>181</v>
      </c>
      <c r="B101" s="160"/>
      <c r="C101" s="160"/>
      <c r="D101" s="84" t="s">
        <v>182</v>
      </c>
      <c r="E101" s="96"/>
      <c r="F101" s="97">
        <v>1800</v>
      </c>
      <c r="G101" s="96"/>
      <c r="H101" s="76"/>
      <c r="I101" s="76"/>
    </row>
    <row r="102" spans="1:9" ht="25.5" x14ac:dyDescent="0.25">
      <c r="A102" s="162">
        <v>42</v>
      </c>
      <c r="B102" s="162"/>
      <c r="C102" s="162"/>
      <c r="D102" s="124" t="s">
        <v>27</v>
      </c>
      <c r="E102" s="96">
        <v>235</v>
      </c>
      <c r="F102" s="96">
        <v>1800</v>
      </c>
      <c r="G102" s="96"/>
      <c r="H102" s="76"/>
      <c r="I102" s="76"/>
    </row>
    <row r="103" spans="1:9" ht="39" x14ac:dyDescent="0.25">
      <c r="A103" s="160" t="s">
        <v>159</v>
      </c>
      <c r="B103" s="160"/>
      <c r="C103" s="160"/>
      <c r="D103" s="85" t="s">
        <v>160</v>
      </c>
      <c r="E103" s="102"/>
      <c r="F103" s="103"/>
      <c r="G103" s="102"/>
      <c r="H103" s="103"/>
      <c r="I103" s="103"/>
    </row>
    <row r="104" spans="1:9" ht="25.5" customHeight="1" x14ac:dyDescent="0.25">
      <c r="A104" s="161">
        <v>4</v>
      </c>
      <c r="B104" s="161"/>
      <c r="C104" s="161"/>
      <c r="D104" s="83" t="s">
        <v>11</v>
      </c>
      <c r="E104" s="96"/>
      <c r="F104" s="76"/>
      <c r="G104" s="96"/>
      <c r="H104" s="76"/>
      <c r="I104" s="76"/>
    </row>
    <row r="105" spans="1:9" ht="25.5" x14ac:dyDescent="0.25">
      <c r="A105" s="162">
        <v>42</v>
      </c>
      <c r="B105" s="162"/>
      <c r="C105" s="162"/>
      <c r="D105" s="83" t="s">
        <v>27</v>
      </c>
      <c r="E105" s="96"/>
      <c r="F105" s="76"/>
      <c r="G105" s="96"/>
      <c r="H105" s="76"/>
      <c r="I105" s="76"/>
    </row>
    <row r="106" spans="1:9" ht="39" x14ac:dyDescent="0.25">
      <c r="A106" s="160" t="s">
        <v>161</v>
      </c>
      <c r="B106" s="160"/>
      <c r="C106" s="160"/>
      <c r="D106" s="85" t="s">
        <v>162</v>
      </c>
      <c r="E106" s="102"/>
      <c r="F106" s="103">
        <v>0</v>
      </c>
      <c r="G106" s="102">
        <v>0</v>
      </c>
      <c r="H106" s="103">
        <v>0</v>
      </c>
      <c r="I106" s="103">
        <v>0</v>
      </c>
    </row>
    <row r="107" spans="1:9" ht="26.25" customHeight="1" x14ac:dyDescent="0.25">
      <c r="A107" s="161">
        <v>4</v>
      </c>
      <c r="B107" s="161"/>
      <c r="C107" s="161"/>
      <c r="D107" s="83" t="s">
        <v>11</v>
      </c>
      <c r="E107" s="96"/>
      <c r="F107" s="76">
        <v>0</v>
      </c>
      <c r="G107" s="96">
        <v>0</v>
      </c>
      <c r="H107" s="76">
        <v>0</v>
      </c>
      <c r="I107" s="76">
        <v>0</v>
      </c>
    </row>
    <row r="108" spans="1:9" ht="25.5" x14ac:dyDescent="0.25">
      <c r="A108" s="162">
        <v>42</v>
      </c>
      <c r="B108" s="162"/>
      <c r="C108" s="162"/>
      <c r="D108" s="83" t="s">
        <v>27</v>
      </c>
      <c r="E108" s="96"/>
      <c r="F108" s="76">
        <v>0</v>
      </c>
      <c r="G108" s="96">
        <v>0</v>
      </c>
      <c r="H108" s="76">
        <v>0</v>
      </c>
      <c r="I108" s="76">
        <v>0</v>
      </c>
    </row>
    <row r="109" spans="1:9" ht="38.25" x14ac:dyDescent="0.25">
      <c r="A109" s="159" t="s">
        <v>112</v>
      </c>
      <c r="B109" s="159"/>
      <c r="C109" s="159"/>
      <c r="D109" s="80" t="s">
        <v>113</v>
      </c>
      <c r="E109" s="100"/>
      <c r="F109" s="101"/>
      <c r="G109" s="100"/>
      <c r="H109" s="101"/>
      <c r="I109" s="101"/>
    </row>
    <row r="110" spans="1:9" ht="25.5" x14ac:dyDescent="0.25">
      <c r="A110" s="160" t="s">
        <v>104</v>
      </c>
      <c r="B110" s="160"/>
      <c r="C110" s="160"/>
      <c r="D110" s="87" t="s">
        <v>82</v>
      </c>
      <c r="E110" s="102"/>
      <c r="F110" s="103"/>
      <c r="G110" s="102"/>
      <c r="H110" s="103"/>
      <c r="I110" s="103"/>
    </row>
    <row r="111" spans="1:9" x14ac:dyDescent="0.25">
      <c r="A111" s="161">
        <v>3</v>
      </c>
      <c r="B111" s="161"/>
      <c r="C111" s="161"/>
      <c r="D111" s="83" t="s">
        <v>9</v>
      </c>
      <c r="E111" s="96"/>
      <c r="F111" s="76"/>
      <c r="G111" s="96"/>
      <c r="H111" s="76"/>
      <c r="I111" s="76"/>
    </row>
    <row r="112" spans="1:9" x14ac:dyDescent="0.25">
      <c r="A112" s="162">
        <v>32</v>
      </c>
      <c r="B112" s="162"/>
      <c r="C112" s="162"/>
      <c r="D112" s="83" t="s">
        <v>20</v>
      </c>
      <c r="E112" s="96"/>
      <c r="F112" s="76"/>
      <c r="G112" s="96"/>
      <c r="H112" s="76"/>
      <c r="I112" s="76"/>
    </row>
    <row r="113" spans="1:9" x14ac:dyDescent="0.25">
      <c r="A113" s="159" t="s">
        <v>114</v>
      </c>
      <c r="B113" s="159"/>
      <c r="C113" s="159"/>
      <c r="D113" s="80" t="s">
        <v>115</v>
      </c>
      <c r="E113" s="100"/>
      <c r="F113" s="100">
        <v>0</v>
      </c>
      <c r="G113" s="100">
        <f>SUM(G114+G121+G130)</f>
        <v>0</v>
      </c>
      <c r="H113" s="100">
        <f>SUM(H114+H121+H130)</f>
        <v>0</v>
      </c>
      <c r="I113" s="100">
        <f t="shared" ref="I113" si="11">SUM(I114+I121+I130)</f>
        <v>0</v>
      </c>
    </row>
    <row r="114" spans="1:9" ht="25.5" x14ac:dyDescent="0.25">
      <c r="A114" s="159" t="s">
        <v>163</v>
      </c>
      <c r="B114" s="159"/>
      <c r="C114" s="159"/>
      <c r="D114" s="80" t="s">
        <v>205</v>
      </c>
      <c r="E114" s="100"/>
      <c r="F114" s="101">
        <v>0</v>
      </c>
      <c r="G114" s="100">
        <v>0</v>
      </c>
      <c r="H114" s="101">
        <v>0</v>
      </c>
      <c r="I114" s="101">
        <v>0</v>
      </c>
    </row>
    <row r="115" spans="1:9" x14ac:dyDescent="0.25">
      <c r="A115" s="160" t="s">
        <v>100</v>
      </c>
      <c r="B115" s="160"/>
      <c r="C115" s="160"/>
      <c r="D115" s="81" t="s">
        <v>75</v>
      </c>
      <c r="E115" s="102"/>
      <c r="F115" s="103">
        <v>0</v>
      </c>
      <c r="G115" s="102">
        <v>0</v>
      </c>
      <c r="H115" s="103">
        <v>0</v>
      </c>
      <c r="I115" s="103">
        <v>0</v>
      </c>
    </row>
    <row r="116" spans="1:9" x14ac:dyDescent="0.25">
      <c r="A116" s="161">
        <v>3</v>
      </c>
      <c r="B116" s="161"/>
      <c r="C116" s="161"/>
      <c r="D116" s="83" t="s">
        <v>9</v>
      </c>
      <c r="E116" s="96"/>
      <c r="F116" s="76">
        <v>0</v>
      </c>
      <c r="G116" s="96">
        <v>0</v>
      </c>
      <c r="H116" s="76">
        <v>0</v>
      </c>
      <c r="I116" s="76">
        <v>0</v>
      </c>
    </row>
    <row r="117" spans="1:9" x14ac:dyDescent="0.25">
      <c r="A117" s="162">
        <v>32</v>
      </c>
      <c r="B117" s="162"/>
      <c r="C117" s="162"/>
      <c r="D117" s="83" t="s">
        <v>20</v>
      </c>
      <c r="E117" s="96"/>
      <c r="F117" s="76">
        <v>0</v>
      </c>
      <c r="G117" s="96">
        <v>0</v>
      </c>
      <c r="H117" s="76">
        <v>0</v>
      </c>
      <c r="I117" s="76">
        <v>0</v>
      </c>
    </row>
    <row r="118" spans="1:9" ht="26.25" x14ac:dyDescent="0.25">
      <c r="A118" s="160" t="s">
        <v>95</v>
      </c>
      <c r="B118" s="160"/>
      <c r="C118" s="160"/>
      <c r="D118" s="85" t="s">
        <v>81</v>
      </c>
      <c r="E118" s="102"/>
      <c r="F118" s="103">
        <v>0</v>
      </c>
      <c r="G118" s="102">
        <v>0</v>
      </c>
      <c r="H118" s="103">
        <v>0</v>
      </c>
      <c r="I118" s="103">
        <v>0</v>
      </c>
    </row>
    <row r="119" spans="1:9" x14ac:dyDescent="0.25">
      <c r="A119" s="161">
        <v>3</v>
      </c>
      <c r="B119" s="161"/>
      <c r="C119" s="161"/>
      <c r="D119" s="83" t="s">
        <v>9</v>
      </c>
      <c r="E119" s="96"/>
      <c r="F119" s="76">
        <v>0</v>
      </c>
      <c r="G119" s="96">
        <v>0</v>
      </c>
      <c r="H119" s="76">
        <v>0</v>
      </c>
      <c r="I119" s="76">
        <v>0</v>
      </c>
    </row>
    <row r="120" spans="1:9" x14ac:dyDescent="0.25">
      <c r="A120" s="162">
        <v>31</v>
      </c>
      <c r="B120" s="162"/>
      <c r="C120" s="162"/>
      <c r="D120" s="83" t="s">
        <v>10</v>
      </c>
      <c r="E120" s="96"/>
      <c r="F120" s="76">
        <v>0</v>
      </c>
      <c r="G120" s="96">
        <v>0</v>
      </c>
      <c r="H120" s="76">
        <v>0</v>
      </c>
      <c r="I120" s="76">
        <v>0</v>
      </c>
    </row>
    <row r="121" spans="1:9" ht="25.5" x14ac:dyDescent="0.25">
      <c r="A121" s="159" t="s">
        <v>165</v>
      </c>
      <c r="B121" s="159"/>
      <c r="C121" s="159"/>
      <c r="D121" s="80" t="s">
        <v>184</v>
      </c>
      <c r="E121" s="100">
        <f>SUM(E122+E124+E125)</f>
        <v>0</v>
      </c>
      <c r="F121" s="100">
        <f>SUM(F122+F124+F125)</f>
        <v>0</v>
      </c>
      <c r="G121" s="100">
        <f t="shared" ref="G121:I121" si="12">SUM(G122+G124+G125)</f>
        <v>0</v>
      </c>
      <c r="H121" s="100">
        <f t="shared" si="12"/>
        <v>0</v>
      </c>
      <c r="I121" s="100">
        <f t="shared" si="12"/>
        <v>0</v>
      </c>
    </row>
    <row r="122" spans="1:9" x14ac:dyDescent="0.25">
      <c r="A122" s="160" t="s">
        <v>100</v>
      </c>
      <c r="B122" s="160"/>
      <c r="C122" s="160"/>
      <c r="D122" s="81" t="s">
        <v>75</v>
      </c>
      <c r="E122" s="102"/>
      <c r="F122" s="103"/>
      <c r="G122" s="102">
        <v>0</v>
      </c>
      <c r="H122" s="103">
        <v>0</v>
      </c>
      <c r="I122" s="103">
        <v>0</v>
      </c>
    </row>
    <row r="123" spans="1:9" x14ac:dyDescent="0.25">
      <c r="A123" s="161">
        <v>3</v>
      </c>
      <c r="B123" s="161"/>
      <c r="C123" s="161"/>
      <c r="D123" s="83" t="s">
        <v>9</v>
      </c>
      <c r="E123" s="96"/>
      <c r="F123" s="76"/>
      <c r="G123" s="96">
        <v>0</v>
      </c>
      <c r="H123" s="76">
        <v>0</v>
      </c>
      <c r="I123" s="76">
        <v>0</v>
      </c>
    </row>
    <row r="124" spans="1:9" x14ac:dyDescent="0.25">
      <c r="A124" s="162">
        <v>32</v>
      </c>
      <c r="B124" s="162"/>
      <c r="C124" s="162"/>
      <c r="D124" s="83" t="s">
        <v>20</v>
      </c>
      <c r="E124" s="96"/>
      <c r="F124" s="96"/>
      <c r="G124" s="96"/>
      <c r="H124" s="76">
        <v>0</v>
      </c>
      <c r="I124" s="76">
        <v>0</v>
      </c>
    </row>
    <row r="125" spans="1:9" x14ac:dyDescent="0.25">
      <c r="A125" s="160" t="s">
        <v>121</v>
      </c>
      <c r="B125" s="160"/>
      <c r="C125" s="160"/>
      <c r="D125" s="85" t="s">
        <v>164</v>
      </c>
      <c r="E125" s="102">
        <f>SUM(E126)</f>
        <v>0</v>
      </c>
      <c r="F125" s="102">
        <f>SUM(F126)</f>
        <v>0</v>
      </c>
      <c r="G125" s="102">
        <f>SUM(G126)</f>
        <v>0</v>
      </c>
      <c r="H125" s="102">
        <f t="shared" ref="H125:I125" si="13">SUM(H126)</f>
        <v>0</v>
      </c>
      <c r="I125" s="102">
        <f t="shared" si="13"/>
        <v>0</v>
      </c>
    </row>
    <row r="126" spans="1:9" x14ac:dyDescent="0.25">
      <c r="A126" s="161">
        <v>3</v>
      </c>
      <c r="B126" s="161"/>
      <c r="C126" s="161"/>
      <c r="D126" s="83" t="s">
        <v>9</v>
      </c>
      <c r="E126" s="96"/>
      <c r="F126" s="96"/>
      <c r="G126" s="96"/>
      <c r="H126" s="96">
        <v>0</v>
      </c>
      <c r="I126" s="96">
        <v>0</v>
      </c>
    </row>
    <row r="127" spans="1:9" x14ac:dyDescent="0.25">
      <c r="A127" s="162">
        <v>31</v>
      </c>
      <c r="B127" s="162"/>
      <c r="C127" s="162"/>
      <c r="D127" s="83" t="s">
        <v>10</v>
      </c>
      <c r="E127" s="96"/>
      <c r="F127" s="96"/>
      <c r="G127" s="96"/>
      <c r="H127" s="96">
        <v>0</v>
      </c>
      <c r="I127" s="96">
        <v>0</v>
      </c>
    </row>
    <row r="128" spans="1:9" x14ac:dyDescent="0.25">
      <c r="A128" s="162">
        <v>32</v>
      </c>
      <c r="B128" s="162"/>
      <c r="C128" s="162"/>
      <c r="D128" s="83" t="s">
        <v>20</v>
      </c>
      <c r="E128" s="96">
        <v>0</v>
      </c>
      <c r="F128" s="76"/>
      <c r="G128" s="96">
        <v>0</v>
      </c>
      <c r="H128" s="76">
        <v>0</v>
      </c>
      <c r="I128" s="76">
        <v>0</v>
      </c>
    </row>
    <row r="129" spans="1:9" x14ac:dyDescent="0.25">
      <c r="A129" s="159" t="s">
        <v>203</v>
      </c>
      <c r="B129" s="159"/>
      <c r="C129" s="159"/>
      <c r="D129" s="123"/>
      <c r="E129" s="100">
        <f>SUM(E130+E134)</f>
        <v>46752.600000000006</v>
      </c>
      <c r="F129" s="100">
        <f>SUM(F130+F134)</f>
        <v>43500</v>
      </c>
      <c r="G129" s="100">
        <f>SUM(G134)</f>
        <v>73400</v>
      </c>
      <c r="H129" s="100">
        <f t="shared" ref="H129:I129" si="14">SUM(H134)</f>
        <v>73400</v>
      </c>
      <c r="I129" s="100">
        <f t="shared" si="14"/>
        <v>73400</v>
      </c>
    </row>
    <row r="130" spans="1:9" ht="25.5" x14ac:dyDescent="0.25">
      <c r="A130" s="159" t="s">
        <v>166</v>
      </c>
      <c r="B130" s="159"/>
      <c r="C130" s="159"/>
      <c r="D130" s="80" t="s">
        <v>168</v>
      </c>
      <c r="E130" s="100">
        <v>25301.06</v>
      </c>
      <c r="F130" s="101">
        <f t="shared" ref="F130:I130" si="15">SUM(F131+F135)</f>
        <v>0</v>
      </c>
      <c r="G130" s="100">
        <f t="shared" si="15"/>
        <v>0</v>
      </c>
      <c r="H130" s="101">
        <f t="shared" si="15"/>
        <v>0</v>
      </c>
      <c r="I130" s="101">
        <f t="shared" si="15"/>
        <v>0</v>
      </c>
    </row>
    <row r="131" spans="1:9" x14ac:dyDescent="0.25">
      <c r="A131" s="160" t="s">
        <v>121</v>
      </c>
      <c r="B131" s="160"/>
      <c r="C131" s="160"/>
      <c r="D131" s="81" t="s">
        <v>164</v>
      </c>
      <c r="E131" s="102">
        <v>0</v>
      </c>
      <c r="F131" s="103">
        <v>0</v>
      </c>
      <c r="G131" s="102">
        <v>0</v>
      </c>
      <c r="H131" s="103">
        <v>0</v>
      </c>
      <c r="I131" s="103">
        <v>0</v>
      </c>
    </row>
    <row r="132" spans="1:9" x14ac:dyDescent="0.25">
      <c r="A132" s="161">
        <v>3</v>
      </c>
      <c r="B132" s="161"/>
      <c r="C132" s="161"/>
      <c r="D132" s="86" t="s">
        <v>9</v>
      </c>
      <c r="E132" s="96">
        <v>0</v>
      </c>
      <c r="F132" s="76">
        <v>0</v>
      </c>
      <c r="G132" s="96">
        <v>0</v>
      </c>
      <c r="H132" s="76">
        <v>0</v>
      </c>
      <c r="I132" s="76">
        <v>0</v>
      </c>
    </row>
    <row r="133" spans="1:9" x14ac:dyDescent="0.25">
      <c r="A133" s="162">
        <v>32</v>
      </c>
      <c r="B133" s="162"/>
      <c r="C133" s="162"/>
      <c r="D133" s="86" t="s">
        <v>20</v>
      </c>
      <c r="E133" s="96">
        <v>25301.06</v>
      </c>
      <c r="F133" s="76">
        <v>0</v>
      </c>
      <c r="G133" s="96">
        <v>0</v>
      </c>
      <c r="H133" s="76">
        <v>0</v>
      </c>
      <c r="I133" s="76">
        <v>0</v>
      </c>
    </row>
    <row r="134" spans="1:9" ht="25.5" x14ac:dyDescent="0.25">
      <c r="A134" s="159" t="s">
        <v>167</v>
      </c>
      <c r="B134" s="159"/>
      <c r="C134" s="159"/>
      <c r="D134" s="123" t="s">
        <v>183</v>
      </c>
      <c r="E134" s="100">
        <v>21451.54</v>
      </c>
      <c r="F134" s="100">
        <f>SUM(F137+F138)</f>
        <v>43500</v>
      </c>
      <c r="G134" s="100">
        <f>SUM(G137+G138)</f>
        <v>73400</v>
      </c>
      <c r="H134" s="100">
        <f t="shared" ref="H134:I134" si="16">SUM(H137+H138)</f>
        <v>73400</v>
      </c>
      <c r="I134" s="100">
        <f t="shared" si="16"/>
        <v>73400</v>
      </c>
    </row>
    <row r="135" spans="1:9" x14ac:dyDescent="0.25">
      <c r="A135" s="160" t="s">
        <v>121</v>
      </c>
      <c r="B135" s="160"/>
      <c r="C135" s="160"/>
      <c r="D135" s="85" t="s">
        <v>164</v>
      </c>
      <c r="E135" s="102">
        <v>0</v>
      </c>
      <c r="F135" s="103">
        <v>0</v>
      </c>
      <c r="G135" s="102">
        <v>0</v>
      </c>
      <c r="H135" s="102">
        <v>0</v>
      </c>
      <c r="I135" s="102">
        <v>0</v>
      </c>
    </row>
    <row r="136" spans="1:9" x14ac:dyDescent="0.25">
      <c r="A136" s="161">
        <v>3</v>
      </c>
      <c r="B136" s="161"/>
      <c r="C136" s="161"/>
      <c r="D136" s="86" t="s">
        <v>9</v>
      </c>
      <c r="E136" s="96"/>
      <c r="F136" s="76">
        <v>0</v>
      </c>
      <c r="G136" s="96">
        <v>0</v>
      </c>
      <c r="H136" s="96">
        <v>0</v>
      </c>
      <c r="I136" s="96">
        <v>0</v>
      </c>
    </row>
    <row r="137" spans="1:9" x14ac:dyDescent="0.25">
      <c r="A137" s="162">
        <v>31</v>
      </c>
      <c r="B137" s="162"/>
      <c r="C137" s="162"/>
      <c r="D137" s="86" t="s">
        <v>10</v>
      </c>
      <c r="E137" s="96">
        <v>21451.54</v>
      </c>
      <c r="F137" s="96">
        <v>43500</v>
      </c>
      <c r="G137" s="96">
        <v>68900</v>
      </c>
      <c r="H137" s="96">
        <v>68900</v>
      </c>
      <c r="I137" s="96">
        <v>68900</v>
      </c>
    </row>
    <row r="138" spans="1:9" x14ac:dyDescent="0.25">
      <c r="A138" s="162">
        <v>32</v>
      </c>
      <c r="B138" s="162"/>
      <c r="C138" s="162"/>
      <c r="D138" s="86" t="s">
        <v>20</v>
      </c>
      <c r="E138" s="96"/>
      <c r="F138" s="100"/>
      <c r="G138" s="96">
        <v>4500</v>
      </c>
      <c r="H138" s="96">
        <v>4500</v>
      </c>
      <c r="I138" s="96">
        <v>4500</v>
      </c>
    </row>
    <row r="139" spans="1:9" ht="25.5" x14ac:dyDescent="0.25">
      <c r="A139" s="159" t="s">
        <v>200</v>
      </c>
      <c r="B139" s="159"/>
      <c r="C139" s="159"/>
      <c r="D139" s="130" t="s">
        <v>202</v>
      </c>
      <c r="E139" s="100">
        <f>SUM(E140+E145)</f>
        <v>0</v>
      </c>
      <c r="F139" s="100">
        <f>SUM(F140+F145)</f>
        <v>0</v>
      </c>
      <c r="G139" s="100">
        <f>SUM(G141)</f>
        <v>2000</v>
      </c>
      <c r="H139" s="100">
        <f t="shared" ref="H139:I139" si="17">SUM(H145)</f>
        <v>0</v>
      </c>
      <c r="I139" s="100">
        <f t="shared" si="17"/>
        <v>0</v>
      </c>
    </row>
    <row r="140" spans="1:9" x14ac:dyDescent="0.25">
      <c r="A140" s="160" t="s">
        <v>121</v>
      </c>
      <c r="B140" s="160"/>
      <c r="C140" s="160"/>
      <c r="D140" s="85" t="s">
        <v>164</v>
      </c>
      <c r="E140" s="102">
        <v>0</v>
      </c>
      <c r="F140" s="103">
        <v>0</v>
      </c>
      <c r="G140" s="102">
        <v>2000</v>
      </c>
      <c r="H140" s="102">
        <v>0</v>
      </c>
      <c r="I140" s="102">
        <v>0</v>
      </c>
    </row>
    <row r="141" spans="1:9" x14ac:dyDescent="0.25">
      <c r="A141" s="161">
        <v>3</v>
      </c>
      <c r="B141" s="161"/>
      <c r="C141" s="161"/>
      <c r="D141" s="131" t="s">
        <v>9</v>
      </c>
      <c r="E141" s="96">
        <f>SUM(E142:E143)</f>
        <v>0</v>
      </c>
      <c r="F141" s="76">
        <v>0</v>
      </c>
      <c r="G141" s="96">
        <v>2000</v>
      </c>
      <c r="H141" s="96">
        <v>0</v>
      </c>
      <c r="I141" s="96">
        <v>0</v>
      </c>
    </row>
    <row r="142" spans="1:9" x14ac:dyDescent="0.25">
      <c r="A142" s="162">
        <v>32</v>
      </c>
      <c r="B142" s="162"/>
      <c r="C142" s="162"/>
      <c r="D142" s="131" t="s">
        <v>20</v>
      </c>
      <c r="E142" s="96">
        <v>0</v>
      </c>
      <c r="F142" s="76">
        <v>0</v>
      </c>
      <c r="G142" s="96">
        <v>2000</v>
      </c>
      <c r="H142" s="96">
        <v>0</v>
      </c>
      <c r="I142" s="96">
        <v>0</v>
      </c>
    </row>
    <row r="143" spans="1:9" ht="15.75" thickBot="1" x14ac:dyDescent="0.3">
      <c r="A143" s="162">
        <v>32372</v>
      </c>
      <c r="B143" s="162"/>
      <c r="C143" s="162"/>
      <c r="D143" s="131" t="s">
        <v>201</v>
      </c>
      <c r="E143" s="96"/>
      <c r="F143" s="100"/>
      <c r="G143" s="96">
        <v>2000</v>
      </c>
      <c r="H143" s="96">
        <v>0</v>
      </c>
      <c r="I143" s="96">
        <v>0</v>
      </c>
    </row>
    <row r="144" spans="1:9" ht="15.75" thickBot="1" x14ac:dyDescent="0.3">
      <c r="A144" s="89" t="s">
        <v>119</v>
      </c>
      <c r="B144" s="112"/>
      <c r="C144" s="112"/>
      <c r="D144" s="112"/>
      <c r="E144" s="113">
        <f>SUM(E6+E24+E33+E75+E83+E91+E129+E89+E41)</f>
        <v>2807599.18</v>
      </c>
      <c r="F144" s="113">
        <f>SUM(F6+F22+F24+F38+F48+F55+F61+F68+F75+F83+F91+F129)</f>
        <v>3586627</v>
      </c>
      <c r="G144" s="113">
        <f>SUM(G6+G16+G24+G33+G75+G83+G91+G109+G113+G129+G12+G22+G88+G38+G61+G68+G141+G48+G41)</f>
        <v>3527000</v>
      </c>
      <c r="H144" s="113">
        <f>SUM(H6+H16+H24+H33+H75+H83+H91+H109+H113+H129+H12+H22+H88+H38+H61+H68+H141+H48+H41)</f>
        <v>3525000</v>
      </c>
      <c r="I144" s="132">
        <f>SUM(I6+I16+I24+I33+I75+I83+I91+I109+I113+I129+I12+I22+I88+I38+I61+I68+I141+I48+I41)</f>
        <v>3525000</v>
      </c>
    </row>
    <row r="146" spans="4:8" x14ac:dyDescent="0.25">
      <c r="D146" s="79" t="s">
        <v>199</v>
      </c>
      <c r="H146" t="s">
        <v>131</v>
      </c>
    </row>
    <row r="153" spans="4:8" ht="25.5" customHeight="1" x14ac:dyDescent="0.25"/>
    <row r="160" spans="4:8" ht="25.5" customHeight="1" x14ac:dyDescent="0.25"/>
    <row r="167" ht="25.5" customHeight="1" x14ac:dyDescent="0.25"/>
    <row r="168" ht="15" customHeight="1" x14ac:dyDescent="0.25"/>
    <row r="169" ht="15" customHeight="1" x14ac:dyDescent="0.25"/>
    <row r="171" ht="15" customHeight="1" x14ac:dyDescent="0.25"/>
    <row r="172" ht="15" customHeight="1" x14ac:dyDescent="0.25"/>
    <row r="173" ht="16.5" customHeight="1" x14ac:dyDescent="0.25"/>
    <row r="174" ht="15" customHeight="1" x14ac:dyDescent="0.25"/>
  </sheetData>
  <mergeCells count="141">
    <mergeCell ref="A31:C31"/>
    <mergeCell ref="A23:C23"/>
    <mergeCell ref="A37:C37"/>
    <mergeCell ref="A43:C43"/>
    <mergeCell ref="A63:C63"/>
    <mergeCell ref="A22:C22"/>
    <mergeCell ref="A41:C41"/>
    <mergeCell ref="A42:C42"/>
    <mergeCell ref="A39:C39"/>
    <mergeCell ref="A40:C40"/>
    <mergeCell ref="A38:C38"/>
    <mergeCell ref="A55:C55"/>
    <mergeCell ref="A56:C56"/>
    <mergeCell ref="A57:C57"/>
    <mergeCell ref="A32:C32"/>
    <mergeCell ref="A33:C33"/>
    <mergeCell ref="A34:C34"/>
    <mergeCell ref="A35:C35"/>
    <mergeCell ref="A36:C36"/>
    <mergeCell ref="A24:C24"/>
    <mergeCell ref="A25:C25"/>
    <mergeCell ref="A26:C26"/>
    <mergeCell ref="A27:C27"/>
    <mergeCell ref="A28:C28"/>
    <mergeCell ref="A29:C29"/>
    <mergeCell ref="A30:C30"/>
    <mergeCell ref="A18:C18"/>
    <mergeCell ref="A19:C19"/>
    <mergeCell ref="A8:C8"/>
    <mergeCell ref="A9:C9"/>
    <mergeCell ref="A10:C10"/>
    <mergeCell ref="A11:C11"/>
    <mergeCell ref="A17:C17"/>
    <mergeCell ref="A20:C20"/>
    <mergeCell ref="A21:C21"/>
    <mergeCell ref="A6:C6"/>
    <mergeCell ref="A7:C7"/>
    <mergeCell ref="A1:I1"/>
    <mergeCell ref="A3:I3"/>
    <mergeCell ref="A5:C5"/>
    <mergeCell ref="A16:C16"/>
    <mergeCell ref="A12:C12"/>
    <mergeCell ref="A13:C13"/>
    <mergeCell ref="A14:C14"/>
    <mergeCell ref="A15:C15"/>
    <mergeCell ref="A53:C53"/>
    <mergeCell ref="A54:C54"/>
    <mergeCell ref="A61:C61"/>
    <mergeCell ref="A62:C62"/>
    <mergeCell ref="A49:C49"/>
    <mergeCell ref="A50:C50"/>
    <mergeCell ref="A51:C51"/>
    <mergeCell ref="A52:C52"/>
    <mergeCell ref="A44:C44"/>
    <mergeCell ref="A45:C45"/>
    <mergeCell ref="A46:C46"/>
    <mergeCell ref="A47:C47"/>
    <mergeCell ref="A58:C58"/>
    <mergeCell ref="A59:C59"/>
    <mergeCell ref="A60:C60"/>
    <mergeCell ref="A48:C48"/>
    <mergeCell ref="A68:C68"/>
    <mergeCell ref="A69:C69"/>
    <mergeCell ref="A70:C70"/>
    <mergeCell ref="A64:C64"/>
    <mergeCell ref="A65:C65"/>
    <mergeCell ref="A66:C66"/>
    <mergeCell ref="A67:C67"/>
    <mergeCell ref="A80:C80"/>
    <mergeCell ref="A71:C71"/>
    <mergeCell ref="A72:C72"/>
    <mergeCell ref="A73:C73"/>
    <mergeCell ref="A74:C74"/>
    <mergeCell ref="A82:C82"/>
    <mergeCell ref="A78:C78"/>
    <mergeCell ref="A79:C79"/>
    <mergeCell ref="A83:C83"/>
    <mergeCell ref="A84:C84"/>
    <mergeCell ref="A85:C85"/>
    <mergeCell ref="A81:C81"/>
    <mergeCell ref="A75:C75"/>
    <mergeCell ref="A76:C76"/>
    <mergeCell ref="A77:C77"/>
    <mergeCell ref="A107:C107"/>
    <mergeCell ref="A108:C108"/>
    <mergeCell ref="A96:C96"/>
    <mergeCell ref="A103:C103"/>
    <mergeCell ref="A104:C104"/>
    <mergeCell ref="A105:C105"/>
    <mergeCell ref="A106:C106"/>
    <mergeCell ref="A86:C86"/>
    <mergeCell ref="A87:C87"/>
    <mergeCell ref="A91:C91"/>
    <mergeCell ref="A94:C94"/>
    <mergeCell ref="A95:C95"/>
    <mergeCell ref="A88:C88"/>
    <mergeCell ref="A89:C89"/>
    <mergeCell ref="A90:C90"/>
    <mergeCell ref="A92:C92"/>
    <mergeCell ref="A93:C93"/>
    <mergeCell ref="A97:C97"/>
    <mergeCell ref="A98:C98"/>
    <mergeCell ref="A99:C99"/>
    <mergeCell ref="A100:C100"/>
    <mergeCell ref="A101:C101"/>
    <mergeCell ref="A102:C102"/>
    <mergeCell ref="A123:C123"/>
    <mergeCell ref="A134:C134"/>
    <mergeCell ref="A129:C129"/>
    <mergeCell ref="A114:C114"/>
    <mergeCell ref="A115:C115"/>
    <mergeCell ref="A116:C116"/>
    <mergeCell ref="A109:C109"/>
    <mergeCell ref="A110:C110"/>
    <mergeCell ref="A111:C111"/>
    <mergeCell ref="A112:C112"/>
    <mergeCell ref="A113:C113"/>
    <mergeCell ref="A139:C139"/>
    <mergeCell ref="A140:C140"/>
    <mergeCell ref="A141:C141"/>
    <mergeCell ref="A142:C142"/>
    <mergeCell ref="A143:C143"/>
    <mergeCell ref="A117:C117"/>
    <mergeCell ref="A118:C118"/>
    <mergeCell ref="A137:C137"/>
    <mergeCell ref="A138:C138"/>
    <mergeCell ref="A130:C130"/>
    <mergeCell ref="A131:C131"/>
    <mergeCell ref="A132:C132"/>
    <mergeCell ref="A133:C133"/>
    <mergeCell ref="A135:C135"/>
    <mergeCell ref="A136:C136"/>
    <mergeCell ref="A124:C124"/>
    <mergeCell ref="A125:C125"/>
    <mergeCell ref="A126:C126"/>
    <mergeCell ref="A127:C127"/>
    <mergeCell ref="A128:C128"/>
    <mergeCell ref="A119:C119"/>
    <mergeCell ref="A120:C120"/>
    <mergeCell ref="A121:C121"/>
    <mergeCell ref="A122:C122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List1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Vesna</cp:lastModifiedBy>
  <cp:lastPrinted>2024-11-11T09:37:49Z</cp:lastPrinted>
  <dcterms:created xsi:type="dcterms:W3CDTF">2022-08-12T12:51:27Z</dcterms:created>
  <dcterms:modified xsi:type="dcterms:W3CDTF">2024-12-20T07:22:59Z</dcterms:modified>
</cp:coreProperties>
</file>