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a\Desktop\Izvješća 2025\II. rebalans plana proračuna 2025\"/>
    </mc:Choice>
  </mc:AlternateContent>
  <bookViews>
    <workbookView xWindow="0" yWindow="0" windowWidth="25200" windowHeight="1188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D19" i="8"/>
  <c r="B45" i="8"/>
  <c r="D45" i="8" s="1"/>
  <c r="D42" i="8"/>
  <c r="C42" i="8"/>
  <c r="D39" i="8"/>
  <c r="C39" i="8"/>
  <c r="D35" i="8"/>
  <c r="C35" i="8"/>
  <c r="F19" i="7" l="1"/>
  <c r="F74" i="7"/>
  <c r="H22" i="10" l="1"/>
  <c r="G22" i="10"/>
  <c r="F22" i="10"/>
  <c r="H14" i="10"/>
  <c r="G14" i="10"/>
  <c r="F21" i="10"/>
  <c r="F31" i="3"/>
  <c r="D10" i="5"/>
  <c r="F109" i="7"/>
  <c r="C45" i="8" l="1"/>
  <c r="C19" i="8"/>
  <c r="G50" i="7"/>
  <c r="G37" i="7"/>
  <c r="F45" i="7"/>
  <c r="G45" i="7" s="1"/>
  <c r="F24" i="7"/>
  <c r="F28" i="7" l="1"/>
  <c r="C11" i="8"/>
  <c r="C10" i="8"/>
  <c r="D10" i="8" s="1"/>
  <c r="G99" i="7"/>
  <c r="G100" i="7"/>
  <c r="F100" i="7"/>
  <c r="F101" i="7"/>
  <c r="F98" i="7"/>
  <c r="H10" i="10" l="1"/>
  <c r="G13" i="10"/>
  <c r="H13" i="10" s="1"/>
  <c r="F11" i="10"/>
  <c r="G10" i="10"/>
  <c r="F9" i="10"/>
  <c r="F10" i="10"/>
  <c r="F13" i="10"/>
  <c r="F12" i="10"/>
  <c r="E24" i="3"/>
  <c r="E23" i="3" s="1"/>
  <c r="F30" i="3"/>
  <c r="F27" i="3"/>
  <c r="F28" i="3"/>
  <c r="F29" i="3"/>
  <c r="F25" i="3"/>
  <c r="E11" i="3"/>
  <c r="D46" i="8"/>
  <c r="D47" i="8"/>
  <c r="D48" i="8"/>
  <c r="D49" i="8"/>
  <c r="D43" i="8"/>
  <c r="D44" i="8"/>
  <c r="D40" i="8"/>
  <c r="D41" i="8"/>
  <c r="D37" i="8"/>
  <c r="D38" i="8"/>
  <c r="D36" i="8"/>
  <c r="B50" i="8"/>
  <c r="D50" i="8" s="1"/>
  <c r="B42" i="8"/>
  <c r="B39" i="8"/>
  <c r="B35" i="8"/>
  <c r="D26" i="8"/>
  <c r="D25" i="8"/>
  <c r="D12" i="8"/>
  <c r="D13" i="8"/>
  <c r="D14" i="8"/>
  <c r="D16" i="8"/>
  <c r="D18" i="8"/>
  <c r="D20" i="8"/>
  <c r="D21" i="8"/>
  <c r="D22" i="8"/>
  <c r="D24" i="8"/>
  <c r="B23" i="8"/>
  <c r="D23" i="8" s="1"/>
  <c r="B19" i="8"/>
  <c r="B17" i="8"/>
  <c r="D17" i="8" s="1"/>
  <c r="B15" i="8"/>
  <c r="B11" i="8"/>
  <c r="D11" i="8" s="1"/>
  <c r="B13" i="9"/>
  <c r="B12" i="9"/>
  <c r="C34" i="8" l="1"/>
  <c r="G9" i="10"/>
  <c r="H9" i="10" s="1"/>
  <c r="H8" i="10" s="1"/>
  <c r="E10" i="3"/>
  <c r="G12" i="10"/>
  <c r="H12" i="10" s="1"/>
  <c r="H11" i="10" s="1"/>
  <c r="F24" i="3"/>
  <c r="F23" i="3" s="1"/>
  <c r="D34" i="8"/>
  <c r="B34" i="8"/>
  <c r="B10" i="8"/>
  <c r="D15" i="8"/>
  <c r="G8" i="10" l="1"/>
  <c r="G11" i="10"/>
  <c r="D30" i="3"/>
  <c r="D24" i="3"/>
  <c r="D23" i="3" s="1"/>
  <c r="F8" i="10"/>
  <c r="F14" i="10" s="1"/>
  <c r="F13" i="3"/>
  <c r="F14" i="3"/>
  <c r="F15" i="3"/>
  <c r="F17" i="3"/>
  <c r="F12" i="3" l="1"/>
  <c r="D16" i="3"/>
  <c r="D11" i="3"/>
  <c r="F11" i="3" s="1"/>
  <c r="F10" i="3" s="1"/>
  <c r="G108" i="7" l="1"/>
  <c r="G102" i="7"/>
  <c r="G103" i="7"/>
  <c r="G89" i="7"/>
  <c r="G91" i="7"/>
  <c r="G82" i="7"/>
  <c r="G83" i="7"/>
  <c r="G84" i="7"/>
  <c r="G85" i="7"/>
  <c r="G86" i="7"/>
  <c r="G87" i="7"/>
  <c r="G88" i="7"/>
  <c r="G81" i="7"/>
  <c r="G80" i="7"/>
  <c r="G75" i="7"/>
  <c r="G76" i="7"/>
  <c r="G69" i="7"/>
  <c r="G70" i="7"/>
  <c r="F68" i="7"/>
  <c r="G61" i="7"/>
  <c r="G60" i="7"/>
  <c r="G47" i="7"/>
  <c r="G41" i="7"/>
  <c r="G39" i="7"/>
  <c r="F29" i="7"/>
  <c r="G31" i="7"/>
  <c r="G29" i="7" s="1"/>
  <c r="G26" i="7"/>
  <c r="G27" i="7"/>
  <c r="G15" i="7"/>
  <c r="G14" i="7" s="1"/>
  <c r="G7" i="7"/>
  <c r="G6" i="7" s="1"/>
  <c r="E106" i="7"/>
  <c r="E105" i="7"/>
  <c r="E104" i="7" s="1"/>
  <c r="E101" i="7"/>
  <c r="E100" i="7" s="1"/>
  <c r="E99" i="7" s="1"/>
  <c r="E98" i="7" s="1"/>
  <c r="E96" i="7"/>
  <c r="E95" i="7" s="1"/>
  <c r="E94" i="7" s="1"/>
  <c r="E92" i="7"/>
  <c r="E90" i="7"/>
  <c r="G90" i="7" s="1"/>
  <c r="E82" i="7"/>
  <c r="E80" i="7"/>
  <c r="E75" i="7"/>
  <c r="E72" i="7"/>
  <c r="E71" i="7" s="1"/>
  <c r="E68" i="7"/>
  <c r="E67" i="7" s="1"/>
  <c r="E66" i="7" s="1"/>
  <c r="E63" i="7"/>
  <c r="E62" i="7" s="1"/>
  <c r="E59" i="7"/>
  <c r="E58" i="7" s="1"/>
  <c r="E55" i="7"/>
  <c r="E53" i="7"/>
  <c r="E52" i="7" s="1"/>
  <c r="E49" i="7"/>
  <c r="E48" i="7" s="1"/>
  <c r="E46" i="7"/>
  <c r="E45" i="7" s="1"/>
  <c r="E25" i="7"/>
  <c r="E24" i="7" s="1"/>
  <c r="E20" i="7" s="1"/>
  <c r="E16" i="7"/>
  <c r="E15" i="7"/>
  <c r="E14" i="7" s="1"/>
  <c r="E7" i="7"/>
  <c r="E6" i="7" s="1"/>
  <c r="E74" i="7" l="1"/>
  <c r="G101" i="7"/>
  <c r="G67" i="7"/>
  <c r="E51" i="7"/>
  <c r="G51" i="7" s="1"/>
  <c r="E28" i="7"/>
  <c r="G28" i="7" s="1"/>
  <c r="G68" i="7"/>
  <c r="G53" i="7"/>
  <c r="E57" i="7"/>
  <c r="E19" i="7" l="1"/>
  <c r="E109" i="7" s="1"/>
  <c r="F13" i="6" l="1"/>
  <c r="F12" i="6" s="1"/>
  <c r="D13" i="9"/>
  <c r="D12" i="9" s="1"/>
  <c r="G63" i="7" l="1"/>
  <c r="G62" i="7" s="1"/>
  <c r="G25" i="7"/>
  <c r="D10" i="3" l="1"/>
  <c r="G98" i="7" l="1"/>
  <c r="G95" i="7"/>
  <c r="G94" i="7" s="1"/>
  <c r="G77" i="7"/>
  <c r="G74" i="7" s="1"/>
  <c r="G66" i="7"/>
  <c r="G59" i="7"/>
  <c r="G58" i="7" s="1"/>
  <c r="G24" i="7"/>
  <c r="G20" i="7" s="1"/>
  <c r="G19" i="7" l="1"/>
  <c r="G109" i="7"/>
  <c r="B11" i="5"/>
  <c r="F37" i="10" l="1"/>
  <c r="G34" i="10" s="1"/>
  <c r="G37" i="10" s="1"/>
  <c r="H34" i="10" s="1"/>
  <c r="H37" i="10" s="1"/>
</calcChain>
</file>

<file path=xl/sharedStrings.xml><?xml version="1.0" encoding="utf-8"?>
<sst xmlns="http://schemas.openxmlformats.org/spreadsheetml/2006/main" count="323" uniqueCount="173">
  <si>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</si>
  <si>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</si>
  <si>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</si>
  <si>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</si>
  <si>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</si>
  <si>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</si>
  <si>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</si>
  <si>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</si>
  <si>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</si>
  <si>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</si>
  <si>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</si>
  <si>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</si>
  <si>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</si>
  <si>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</si>
  <si>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</si>
  <si>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</si>
  <si>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</si>
  <si>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</si>
  <si>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</si>
  <si>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</si>
  <si>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</si>
  <si>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</si>
  <si>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</si>
  <si>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</si>
  <si>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</si>
  <si>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</si>
  <si>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</si>
  <si>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</si>
  <si>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</si>
  <si>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</si>
  <si>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</si>
  <si>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</si>
  <si>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</si>
  <si>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</si>
  <si>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</si>
  <si>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</si>
  <si>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</si>
  <si>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</si>
  <si>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</si>
  <si>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</si>
  <si>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</si>
  <si>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</si>
  <si>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</si>
  <si>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</si>
  <si>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</si>
  <si>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</si>
  <si>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</si>
  <si>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</si>
  <si>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</si>
  <si>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</si>
  <si>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</si>
  <si>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</si>
  <si>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</si>
  <si>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</si>
  <si>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</si>
  <si>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</si>
  <si>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</si>
  <si>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</si>
  <si>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</si>
  <si>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</si>
  <si>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</si>
  <si>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</si>
  <si>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Financijski rashodi</t>
  </si>
  <si>
    <t>Pomoći dane u inozemstvo i unutar općeg proračuna</t>
  </si>
  <si>
    <t>Naknade građanima i kućanstvima na temelju osiguranja i druge naknade</t>
  </si>
  <si>
    <t>Ostali opći prihodi i primici</t>
  </si>
  <si>
    <t>1.1.Prihodi od poreza</t>
  </si>
  <si>
    <t>1.5.Ostali opći prihodi i primici</t>
  </si>
  <si>
    <t>Pomoći za proračunske korisnike</t>
  </si>
  <si>
    <t>09 Obrazovanje</t>
  </si>
  <si>
    <t>0912 Osnovno obrazovanje</t>
  </si>
  <si>
    <t>PROGRAM 1005</t>
  </si>
  <si>
    <t>POTICANJE ZAPOŠLJAVANJA</t>
  </si>
  <si>
    <t>Aktivnost A100004</t>
  </si>
  <si>
    <t>PRIPRAVNIŠTVO</t>
  </si>
  <si>
    <t>Pomoći za proračunske korisnike- višak</t>
  </si>
  <si>
    <t>PROGRAM 1007</t>
  </si>
  <si>
    <t>Izvor financiranja 1.1.</t>
  </si>
  <si>
    <t>Izvor financiranja 1.5.</t>
  </si>
  <si>
    <t>OSNOVNO ŠKOLSTVO</t>
  </si>
  <si>
    <t>Izvor financiranja 1.2.</t>
  </si>
  <si>
    <t>Porezni prihodi za decentralizirane funkcije</t>
  </si>
  <si>
    <t>Aktivnost A100002</t>
  </si>
  <si>
    <t>Aktivnost A100005</t>
  </si>
  <si>
    <t>RASHODI ZA ZAPOSLENE - DRŽAVNI PRORAČUN</t>
  </si>
  <si>
    <t>Kapitalni projekt K100004</t>
  </si>
  <si>
    <t>NABAVA NEFINAN. IMOVINE IZNAD MIN. STANDARDA</t>
  </si>
  <si>
    <t>Tekući projekt T10001</t>
  </si>
  <si>
    <t>ODRŽAVANJE ŠKOLSKIH OBJEKATA DO MINIMALNOG STANDARDA</t>
  </si>
  <si>
    <t>PROGRAM 1009</t>
  </si>
  <si>
    <t>POMAGAČI U NASTAVI</t>
  </si>
  <si>
    <t>PROGRAM 1008</t>
  </si>
  <si>
    <t>ERASMUS +</t>
  </si>
  <si>
    <t>Tekući projekt T10003</t>
  </si>
  <si>
    <t>Ukupni rashodi po programima:</t>
  </si>
  <si>
    <t>Izvor financiranja 9.5.</t>
  </si>
  <si>
    <t>Izvor financiranja 1.7.</t>
  </si>
  <si>
    <t>9.3.Vlastiti prihod - višak</t>
  </si>
  <si>
    <t>9.4.Prihodi za posebne namjene za proračunske korisnike - višak</t>
  </si>
  <si>
    <t>9.A..Pomoći iz međ. organizacija, inst. i tijela EU za proračunske korisnike -višak</t>
  </si>
  <si>
    <t xml:space="preserve">Prihodi od prodaje nefinancijske imovine </t>
  </si>
  <si>
    <t>5.</t>
  </si>
  <si>
    <t>Izdaci za otplatu glavnice primljenih kredita</t>
  </si>
  <si>
    <t>C.A.R.E.</t>
  </si>
  <si>
    <t>Materijalno financijski rashodi do minimalnog standarda</t>
  </si>
  <si>
    <t>Materijalno financijski rashodi iznad minimalnog standarda</t>
  </si>
  <si>
    <t>Otplata glavnice priljenih kredita</t>
  </si>
  <si>
    <t>Vlastiti prihodi  P.K.-višak</t>
  </si>
  <si>
    <t>Prihodi za posebne namjene za proračunske korisnike</t>
  </si>
  <si>
    <t>PRODUŽENI BORAVAK</t>
  </si>
  <si>
    <t>Prihodi od poreza</t>
  </si>
  <si>
    <t>Izvor  9.A</t>
  </si>
  <si>
    <t>Pomoći iz međ.org.ist.i tijel.eu P.K.-višak</t>
  </si>
  <si>
    <t>Donacije za P.K.-višak</t>
  </si>
  <si>
    <t>Aktivnost A100003</t>
  </si>
  <si>
    <t>Kapitalni projekt K100003</t>
  </si>
  <si>
    <t>NABAVA NEFINAN. IMOVINE DO MIN. STANDARDA</t>
  </si>
  <si>
    <t>Izvor financiranja 9.6.</t>
  </si>
  <si>
    <t>Izvor financiranja 9.7.</t>
  </si>
  <si>
    <t>3.C.Vlastiti prihod</t>
  </si>
  <si>
    <t>4.G.Prihodi za posebne namjene za proračunske korisnike</t>
  </si>
  <si>
    <t>5.B.Pomoći za proračunske korisnike</t>
  </si>
  <si>
    <t>PROGRAM 1015</t>
  </si>
  <si>
    <t>4.L. Decentralizirane funkcije</t>
  </si>
  <si>
    <t>5.G.Pomoći prehrane-škole</t>
  </si>
  <si>
    <t>6.9.Donacije za proračunske korisnike</t>
  </si>
  <si>
    <t>6 Donacije</t>
  </si>
  <si>
    <t>7 Prihodi od prod.ili zamj. nef. imovine i nak.s naslova osiguranja</t>
  </si>
  <si>
    <t>7.8. Prih.od prodaje ili zamjene nefin.imovine prorač.korisnika</t>
  </si>
  <si>
    <t>9.6. Donacije za P.K.-višak</t>
  </si>
  <si>
    <t>1.7.Predfinanciranje</t>
  </si>
  <si>
    <t>9.7.Prihodi od prodaje ili zamjene nef.imov.-višak</t>
  </si>
  <si>
    <t>Izvor financiranja 5.B.</t>
  </si>
  <si>
    <t>Izvor financiranja 4.L.</t>
  </si>
  <si>
    <t>Decentralizirane funkcije</t>
  </si>
  <si>
    <t>Izvor financiranja 3.C.</t>
  </si>
  <si>
    <t>Vlastiti prihodi proračunskog korisnika</t>
  </si>
  <si>
    <t>Izvor financiranja 4.G.</t>
  </si>
  <si>
    <t>Izvor financiranja 5.G.</t>
  </si>
  <si>
    <t>Pomoći prehrana-škole</t>
  </si>
  <si>
    <t>Izvor financiranja  5.B.</t>
  </si>
  <si>
    <t>Opći prihodi i primici</t>
  </si>
  <si>
    <t>Vlastiti prihodi</t>
  </si>
  <si>
    <t>Izvor financiranja 6.9.</t>
  </si>
  <si>
    <t>Donacije za proračunske korisnike</t>
  </si>
  <si>
    <t>KORAK U ŽIVOT JEDNAKIH MOGUČNOSTI - FAZA VII</t>
  </si>
  <si>
    <t>Tekući projekt T100001</t>
  </si>
  <si>
    <t>EDUKATIVNE, KULTURNE I SPORTSKE AKTIVNOSTI DJECE</t>
  </si>
  <si>
    <t>Predfinanciranje</t>
  </si>
  <si>
    <t>Aktivnost A100001</t>
  </si>
  <si>
    <t>Izvor financiranja 9.3.</t>
  </si>
  <si>
    <t>Izvor 9.4.</t>
  </si>
  <si>
    <t>Prihodi za posebne namjene P.K.-višak</t>
  </si>
  <si>
    <t>RASHODI ZA ZAPOSLENE IZNAD MIN. STANDARDA</t>
  </si>
  <si>
    <t>Izvor financiranja  1.1.</t>
  </si>
  <si>
    <t>Prihod od prod.ili zam. nef. Imovine P.K.-višak</t>
  </si>
  <si>
    <t>PROVEDBA MJERA DEMOGRAFSKE POLITIKE</t>
  </si>
  <si>
    <t>Tekući projekt T100007</t>
  </si>
  <si>
    <t>Izvor financiranja 7.8.</t>
  </si>
  <si>
    <t>Prihodi od prodaje ili zamj.nef.imovine pror.korisnika</t>
  </si>
  <si>
    <t>1.7. Predfinanciranje</t>
  </si>
  <si>
    <t>3.C.Vlastiti prihodi</t>
  </si>
  <si>
    <t>* Napomena: Iznosi u stupcima Izvršenje 2022. preračunavaju se iz kuna u eure prema fiksnom tečaju konverzije (1 EUR=7,53450 kuna) i po pravilima za preračunavanje i zaokruživanje.</t>
  </si>
  <si>
    <t>2. REBALANS FINANCIJSKOG PLANA ZA 2025. GODINU</t>
  </si>
  <si>
    <t>PLAN ZA 2025.</t>
  </si>
  <si>
    <t>Povećanje/smanjenje</t>
  </si>
  <si>
    <t>NOVI PLAN ZA 2025.</t>
  </si>
  <si>
    <t xml:space="preserve">Naknade građanima i kućanstvima </t>
  </si>
  <si>
    <t>Kamate za primljeni dugoročni kredit</t>
  </si>
  <si>
    <t>Izvori financiranja 9.3.</t>
  </si>
  <si>
    <t>Vlastiti prihodi P.K.-višak</t>
  </si>
  <si>
    <t>Izvori financiranja 9.4.</t>
  </si>
  <si>
    <t>Prihodi  za posebne namjene-višak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</si>
</sst>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17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18" fillId="0" borderId="3" xfId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8" fillId="0" borderId="3" xfId="4" applyFont="1" applyFill="1" applyBorder="1" applyAlignment="1">
      <alignment horizontal="left" vertical="center" wrapText="1"/>
    </xf>
    <xf numFmtId="0" fontId="20" fillId="0" borderId="3" xfId="5" applyFont="1" applyFill="1" applyBorder="1" applyAlignment="1">
      <alignment horizontal="left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3" fillId="2" borderId="6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3" fontId="23" fillId="0" borderId="0" xfId="0" applyNumberFormat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" fontId="24" fillId="0" borderId="3" xfId="0" applyNumberFormat="1" applyFont="1" applyBorder="1"/>
    <xf numFmtId="4" fontId="7" fillId="0" borderId="3" xfId="0" applyNumberFormat="1" applyFont="1" applyFill="1" applyBorder="1"/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4" fontId="6" fillId="0" borderId="3" xfId="0" applyNumberFormat="1" applyFont="1" applyFill="1" applyBorder="1" applyAlignment="1">
      <alignment horizontal="right"/>
    </xf>
    <xf numFmtId="4" fontId="21" fillId="2" borderId="10" xfId="0" applyNumberFormat="1" applyFont="1" applyFill="1" applyBorder="1" applyAlignment="1">
      <alignment horizontal="lef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19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9" fillId="2" borderId="0" xfId="0" applyNumberFormat="1" applyFont="1" applyFill="1" applyBorder="1" applyAlignment="1">
      <alignment horizontal="right"/>
    </xf>
    <xf numFmtId="4" fontId="24" fillId="2" borderId="3" xfId="0" applyNumberFormat="1" applyFon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4" fontId="25" fillId="2" borderId="3" xfId="0" applyNumberFormat="1" applyFont="1" applyFill="1" applyBorder="1"/>
    <xf numFmtId="0" fontId="1" fillId="2" borderId="0" xfId="0" applyFont="1" applyFill="1"/>
    <xf numFmtId="4" fontId="26" fillId="2" borderId="3" xfId="0" applyNumberFormat="1" applyFont="1" applyFill="1" applyBorder="1"/>
    <xf numFmtId="4" fontId="0" fillId="2" borderId="0" xfId="0" applyNumberFormat="1" applyFill="1"/>
    <xf numFmtId="0" fontId="6" fillId="2" borderId="6" xfId="0" applyNumberFormat="1" applyFont="1" applyFill="1" applyBorder="1" applyAlignment="1" applyProtection="1">
      <alignment horizontal="left" vertical="center" wrapText="1"/>
    </xf>
    <xf numFmtId="4" fontId="26" fillId="2" borderId="6" xfId="0" applyNumberFormat="1" applyFont="1" applyFill="1" applyBorder="1"/>
    <xf numFmtId="4" fontId="25" fillId="2" borderId="10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6" fillId="2" borderId="8" xfId="0" applyFont="1" applyFill="1" applyBorder="1"/>
    <xf numFmtId="4" fontId="26" fillId="2" borderId="8" xfId="0" applyNumberFormat="1" applyFont="1" applyFill="1" applyBorder="1"/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26" fillId="0" borderId="3" xfId="0" applyNumberFormat="1" applyFont="1" applyBorder="1" applyAlignment="1">
      <alignment horizontal="center"/>
    </xf>
    <xf numFmtId="4" fontId="26" fillId="0" borderId="3" xfId="0" applyNumberFormat="1" applyFont="1" applyBorder="1"/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4" fontId="9" fillId="4" borderId="3" xfId="0" quotePrefix="1" applyNumberFormat="1" applyFont="1" applyFill="1" applyBorder="1" applyAlignment="1">
      <alignment horizontal="right"/>
    </xf>
    <xf numFmtId="3" fontId="9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0" fontId="21" fillId="2" borderId="10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 indent="1"/>
    </xf>
    <xf numFmtId="0" fontId="20" fillId="2" borderId="2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wrapText="1"/>
    </xf>
  </cellXfs>
  <cellStyles count="8">
    <cellStyle name="Normalno" xfId="0" builtinId="0"/>
    <cellStyle name="Normalno 2" xfId="6"/>
    <cellStyle name="Normalno 3" xfId="7"/>
    <cellStyle name="Normalno 4" xfId="2"/>
    <cellStyle name="Obično_List1" xfId="3"/>
    <cellStyle name="Obično_List4" xfId="4"/>
    <cellStyle name="Obično_List5" xfId="5"/>
    <cellStyle name="Obično_Lis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H11" sqref="H11"/>
    </sheetView>
  </sheetViews>
  <sheetFormatPr defaultRowHeight="15" x14ac:dyDescent="0.25"/>
  <cols>
    <col min="5" max="8" width="25.28515625" customWidth="1"/>
  </cols>
  <sheetData>
    <row r="1" spans="1:12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 x14ac:dyDescent="0.25">
      <c r="A2" s="21"/>
      <c r="B2" s="21"/>
      <c r="C2" s="21"/>
      <c r="D2" s="21"/>
      <c r="E2" s="21"/>
      <c r="F2" s="21"/>
      <c r="G2" s="21"/>
      <c r="H2" s="21"/>
    </row>
    <row r="3" spans="1:12" ht="15.75" x14ac:dyDescent="0.25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12" ht="18" x14ac:dyDescent="0.25">
      <c r="A4" s="21"/>
      <c r="B4" s="21"/>
      <c r="C4" s="21"/>
      <c r="D4" s="21"/>
      <c r="E4" s="21"/>
      <c r="F4" s="21"/>
      <c r="G4" s="21"/>
      <c r="H4" s="21"/>
    </row>
    <row r="5" spans="1:12" ht="15.75" x14ac:dyDescent="0.25">
      <c r="A5" s="127" t="s">
        <v>23</v>
      </c>
      <c r="B5" s="128"/>
      <c r="C5" s="128"/>
      <c r="D5" s="128"/>
      <c r="E5" s="128"/>
      <c r="F5" s="128"/>
      <c r="G5" s="128"/>
      <c r="H5" s="128"/>
    </row>
    <row r="6" spans="1:12" ht="18" x14ac:dyDescent="0.25">
      <c r="A6" s="1"/>
      <c r="B6" s="2"/>
      <c r="C6" s="2"/>
      <c r="D6" s="2"/>
      <c r="E6" s="4"/>
      <c r="F6" s="5"/>
      <c r="G6" s="5"/>
      <c r="H6" s="5"/>
    </row>
    <row r="7" spans="1:12" x14ac:dyDescent="0.25">
      <c r="A7" s="24"/>
      <c r="B7" s="25"/>
      <c r="C7" s="25"/>
      <c r="D7" s="26"/>
      <c r="E7" s="27"/>
      <c r="F7" s="17" t="s">
        <v>164</v>
      </c>
      <c r="G7" s="17" t="s">
        <v>165</v>
      </c>
      <c r="H7" s="17" t="s">
        <v>166</v>
      </c>
    </row>
    <row r="8" spans="1:12" x14ac:dyDescent="0.25">
      <c r="A8" s="132" t="s">
        <v>0</v>
      </c>
      <c r="B8" s="126"/>
      <c r="C8" s="126"/>
      <c r="D8" s="126"/>
      <c r="E8" s="140"/>
      <c r="F8" s="87">
        <f>F9+F10</f>
        <v>3657477</v>
      </c>
      <c r="G8" s="87">
        <f>G9+G10</f>
        <v>379980</v>
      </c>
      <c r="H8" s="87">
        <f>H9+H10</f>
        <v>4037457</v>
      </c>
    </row>
    <row r="9" spans="1:12" x14ac:dyDescent="0.25">
      <c r="A9" s="141" t="s">
        <v>29</v>
      </c>
      <c r="B9" s="142"/>
      <c r="C9" s="142"/>
      <c r="D9" s="142"/>
      <c r="E9" s="139"/>
      <c r="F9" s="80">
        <f>' Račun prihoda i rashoda'!D11</f>
        <v>3657477</v>
      </c>
      <c r="G9" s="80">
        <f>' Račun prihoda i rashoda'!E11</f>
        <v>379680</v>
      </c>
      <c r="H9" s="80">
        <f>F9+G9</f>
        <v>4037157</v>
      </c>
    </row>
    <row r="10" spans="1:12" x14ac:dyDescent="0.25">
      <c r="A10" s="143" t="s">
        <v>30</v>
      </c>
      <c r="B10" s="139"/>
      <c r="C10" s="139"/>
      <c r="D10" s="139"/>
      <c r="E10" s="139"/>
      <c r="F10" s="80">
        <f>' Račun prihoda i rashoda'!D16</f>
        <v>0</v>
      </c>
      <c r="G10" s="80">
        <f>' Račun prihoda i rashoda'!E16</f>
        <v>300</v>
      </c>
      <c r="H10" s="80">
        <f>F10+G10</f>
        <v>300</v>
      </c>
    </row>
    <row r="11" spans="1:12" x14ac:dyDescent="0.25">
      <c r="A11" s="29" t="s">
        <v>1</v>
      </c>
      <c r="B11" s="37"/>
      <c r="C11" s="37"/>
      <c r="D11" s="37"/>
      <c r="E11" s="37"/>
      <c r="F11" s="87">
        <f>F12+F13</f>
        <v>3629932</v>
      </c>
      <c r="G11" s="87">
        <f>G12+G13</f>
        <v>379983</v>
      </c>
      <c r="H11" s="87">
        <f>H12+H13</f>
        <v>4009915</v>
      </c>
    </row>
    <row r="12" spans="1:12" x14ac:dyDescent="0.25">
      <c r="A12" s="144" t="s">
        <v>31</v>
      </c>
      <c r="B12" s="142"/>
      <c r="C12" s="142"/>
      <c r="D12" s="142"/>
      <c r="E12" s="142"/>
      <c r="F12" s="80">
        <f>' Račun prihoda i rashoda'!D24</f>
        <v>3506080</v>
      </c>
      <c r="G12" s="80">
        <f>' Račun prihoda i rashoda'!E24</f>
        <v>357868</v>
      </c>
      <c r="H12" s="80">
        <f>F12+G12</f>
        <v>3863948</v>
      </c>
    </row>
    <row r="13" spans="1:12" x14ac:dyDescent="0.25">
      <c r="A13" s="138" t="s">
        <v>32</v>
      </c>
      <c r="B13" s="139"/>
      <c r="C13" s="139"/>
      <c r="D13" s="139"/>
      <c r="E13" s="139"/>
      <c r="F13" s="88">
        <f>' Račun prihoda i rashoda'!D30</f>
        <v>123852</v>
      </c>
      <c r="G13" s="88">
        <f>' Račun prihoda i rashoda'!E30</f>
        <v>22115</v>
      </c>
      <c r="H13" s="88">
        <f>F13+G13</f>
        <v>145967</v>
      </c>
    </row>
    <row r="14" spans="1:12" x14ac:dyDescent="0.25">
      <c r="A14" s="125" t="s">
        <v>52</v>
      </c>
      <c r="B14" s="126"/>
      <c r="C14" s="126"/>
      <c r="D14" s="126"/>
      <c r="E14" s="126"/>
      <c r="F14" s="87">
        <f>F8-F11</f>
        <v>27545</v>
      </c>
      <c r="G14" s="87">
        <f>G8-G11</f>
        <v>-3</v>
      </c>
      <c r="H14" s="87">
        <f>H8-H11</f>
        <v>27542</v>
      </c>
    </row>
    <row r="15" spans="1:12" ht="18" x14ac:dyDescent="0.25">
      <c r="A15" s="21"/>
      <c r="B15" s="19"/>
      <c r="C15" s="19"/>
      <c r="D15" s="19"/>
      <c r="E15" s="19"/>
      <c r="F15" s="19"/>
      <c r="G15" s="19"/>
      <c r="H15" s="20"/>
    </row>
    <row r="16" spans="1:12" ht="15.75" x14ac:dyDescent="0.25">
      <c r="A16" s="127" t="s">
        <v>24</v>
      </c>
      <c r="B16" s="128"/>
      <c r="C16" s="128"/>
      <c r="D16" s="128"/>
      <c r="E16" s="128"/>
      <c r="F16" s="128"/>
      <c r="G16" s="128"/>
      <c r="H16" s="128"/>
    </row>
    <row r="17" spans="1:8" ht="18" x14ac:dyDescent="0.25">
      <c r="A17" s="21"/>
      <c r="B17" s="19"/>
      <c r="C17" s="19"/>
      <c r="D17" s="19"/>
      <c r="E17" s="19"/>
      <c r="F17" s="19"/>
      <c r="G17" s="19"/>
      <c r="H17" s="20"/>
    </row>
    <row r="18" spans="1:8" x14ac:dyDescent="0.25">
      <c r="A18" s="24"/>
      <c r="B18" s="25"/>
      <c r="C18" s="25"/>
      <c r="D18" s="26"/>
      <c r="E18" s="27"/>
      <c r="F18" s="17" t="s">
        <v>164</v>
      </c>
      <c r="G18" s="17" t="s">
        <v>165</v>
      </c>
      <c r="H18" s="17" t="s">
        <v>166</v>
      </c>
    </row>
    <row r="19" spans="1:8" x14ac:dyDescent="0.25">
      <c r="A19" s="138" t="s">
        <v>33</v>
      </c>
      <c r="B19" s="139"/>
      <c r="C19" s="139"/>
      <c r="D19" s="139"/>
      <c r="E19" s="139"/>
      <c r="F19" s="38"/>
      <c r="G19" s="38"/>
      <c r="H19" s="38"/>
    </row>
    <row r="20" spans="1:8" x14ac:dyDescent="0.25">
      <c r="A20" s="138" t="s">
        <v>34</v>
      </c>
      <c r="B20" s="139"/>
      <c r="C20" s="139"/>
      <c r="D20" s="139"/>
      <c r="E20" s="139"/>
      <c r="F20" s="88">
        <v>34000</v>
      </c>
      <c r="G20" s="88"/>
      <c r="H20" s="88">
        <v>34000</v>
      </c>
    </row>
    <row r="21" spans="1:8" x14ac:dyDescent="0.25">
      <c r="A21" s="125" t="s">
        <v>2</v>
      </c>
      <c r="B21" s="126"/>
      <c r="C21" s="126"/>
      <c r="D21" s="126"/>
      <c r="E21" s="126"/>
      <c r="F21" s="87">
        <f t="shared" ref="F21" si="0">F19-F20</f>
        <v>-34000</v>
      </c>
      <c r="G21" s="87"/>
      <c r="H21" s="87">
        <v>-34000</v>
      </c>
    </row>
    <row r="22" spans="1:8" x14ac:dyDescent="0.25">
      <c r="A22" s="125" t="s">
        <v>53</v>
      </c>
      <c r="B22" s="126"/>
      <c r="C22" s="126"/>
      <c r="D22" s="126"/>
      <c r="E22" s="126"/>
      <c r="F22" s="87">
        <f>F14+F21</f>
        <v>-6455</v>
      </c>
      <c r="G22" s="87">
        <f>G14+G21</f>
        <v>-3</v>
      </c>
      <c r="H22" s="87">
        <f>H14+H21</f>
        <v>-6458</v>
      </c>
    </row>
    <row r="23" spans="1:8" ht="18" x14ac:dyDescent="0.25">
      <c r="A23" s="18"/>
      <c r="B23" s="19"/>
      <c r="C23" s="19"/>
      <c r="D23" s="19"/>
      <c r="E23" s="19"/>
      <c r="F23" s="19"/>
      <c r="G23" s="19"/>
      <c r="H23" s="20"/>
    </row>
    <row r="24" spans="1:8" ht="15.75" x14ac:dyDescent="0.25">
      <c r="A24" s="127" t="s">
        <v>54</v>
      </c>
      <c r="B24" s="128"/>
      <c r="C24" s="128"/>
      <c r="D24" s="128"/>
      <c r="E24" s="128"/>
      <c r="F24" s="128"/>
      <c r="G24" s="128"/>
      <c r="H24" s="128"/>
    </row>
    <row r="25" spans="1:8" ht="15.75" x14ac:dyDescent="0.25">
      <c r="A25" s="35"/>
      <c r="B25" s="36"/>
      <c r="C25" s="36"/>
      <c r="D25" s="36"/>
      <c r="E25" s="36"/>
      <c r="F25" s="36"/>
      <c r="G25" s="36"/>
      <c r="H25" s="36"/>
    </row>
    <row r="26" spans="1:8" x14ac:dyDescent="0.25">
      <c r="A26" s="24"/>
      <c r="B26" s="25"/>
      <c r="C26" s="25"/>
      <c r="D26" s="26"/>
      <c r="E26" s="27"/>
      <c r="F26" s="17" t="s">
        <v>164</v>
      </c>
      <c r="G26" s="17" t="s">
        <v>165</v>
      </c>
      <c r="H26" s="17" t="s">
        <v>166</v>
      </c>
    </row>
    <row r="27" spans="1:8" ht="15" customHeight="1" x14ac:dyDescent="0.25">
      <c r="A27" s="129" t="s">
        <v>55</v>
      </c>
      <c r="B27" s="130"/>
      <c r="C27" s="130"/>
      <c r="D27" s="130"/>
      <c r="E27" s="131"/>
      <c r="F27" s="92">
        <v>-6455</v>
      </c>
      <c r="G27" s="92">
        <v>-3</v>
      </c>
      <c r="H27" s="120">
        <v>-6458</v>
      </c>
    </row>
    <row r="28" spans="1:8" ht="15" customHeight="1" x14ac:dyDescent="0.25">
      <c r="A28" s="125" t="s">
        <v>56</v>
      </c>
      <c r="B28" s="126"/>
      <c r="C28" s="126"/>
      <c r="D28" s="126"/>
      <c r="E28" s="126"/>
      <c r="F28" s="93"/>
      <c r="G28" s="93"/>
      <c r="H28" s="119"/>
    </row>
    <row r="29" spans="1:8" ht="45" customHeight="1" x14ac:dyDescent="0.25">
      <c r="A29" s="132" t="s">
        <v>57</v>
      </c>
      <c r="B29" s="133"/>
      <c r="C29" s="133"/>
      <c r="D29" s="133"/>
      <c r="E29" s="134"/>
      <c r="F29" s="40"/>
      <c r="G29" s="40"/>
      <c r="H29" s="119"/>
    </row>
    <row r="30" spans="1:8" ht="15.75" x14ac:dyDescent="0.25">
      <c r="A30" s="41"/>
      <c r="B30" s="42"/>
      <c r="C30" s="42"/>
      <c r="D30" s="42"/>
      <c r="E30" s="42"/>
      <c r="F30" s="42"/>
      <c r="G30" s="42"/>
      <c r="H30" s="42"/>
    </row>
    <row r="31" spans="1:8" ht="15.75" x14ac:dyDescent="0.25">
      <c r="A31" s="135" t="s">
        <v>51</v>
      </c>
      <c r="B31" s="135"/>
      <c r="C31" s="135"/>
      <c r="D31" s="135"/>
      <c r="E31" s="135"/>
      <c r="F31" s="135"/>
      <c r="G31" s="135"/>
      <c r="H31" s="135"/>
    </row>
    <row r="32" spans="1:8" ht="18" x14ac:dyDescent="0.25">
      <c r="A32" s="43"/>
      <c r="B32" s="44"/>
      <c r="C32" s="44"/>
      <c r="D32" s="44"/>
      <c r="E32" s="44"/>
      <c r="F32" s="44"/>
      <c r="G32" s="44"/>
      <c r="H32" s="45"/>
    </row>
    <row r="33" spans="1:8" x14ac:dyDescent="0.25">
      <c r="A33" s="46"/>
      <c r="B33" s="47"/>
      <c r="C33" s="47"/>
      <c r="D33" s="48"/>
      <c r="E33" s="49"/>
      <c r="F33" s="17" t="s">
        <v>164</v>
      </c>
      <c r="G33" s="17" t="s">
        <v>165</v>
      </c>
      <c r="H33" s="17" t="s">
        <v>166</v>
      </c>
    </row>
    <row r="34" spans="1:8" x14ac:dyDescent="0.25">
      <c r="A34" s="129" t="s">
        <v>55</v>
      </c>
      <c r="B34" s="130"/>
      <c r="C34" s="130"/>
      <c r="D34" s="130"/>
      <c r="E34" s="131"/>
      <c r="F34" s="39">
        <v>0</v>
      </c>
      <c r="G34" s="39">
        <f>F37</f>
        <v>0</v>
      </c>
      <c r="H34" s="121">
        <f>G37</f>
        <v>0</v>
      </c>
    </row>
    <row r="35" spans="1:8" ht="28.5" customHeight="1" x14ac:dyDescent="0.25">
      <c r="A35" s="129" t="s">
        <v>58</v>
      </c>
      <c r="B35" s="130"/>
      <c r="C35" s="130"/>
      <c r="D35" s="130"/>
      <c r="E35" s="131"/>
      <c r="F35" s="39">
        <v>0</v>
      </c>
      <c r="G35" s="39">
        <v>0</v>
      </c>
      <c r="H35" s="121">
        <v>0</v>
      </c>
    </row>
    <row r="36" spans="1:8" x14ac:dyDescent="0.25">
      <c r="A36" s="129" t="s">
        <v>59</v>
      </c>
      <c r="B36" s="136"/>
      <c r="C36" s="136"/>
      <c r="D36" s="136"/>
      <c r="E36" s="137"/>
      <c r="F36" s="39">
        <v>0</v>
      </c>
      <c r="G36" s="39">
        <v>0</v>
      </c>
      <c r="H36" s="121">
        <v>0</v>
      </c>
    </row>
    <row r="37" spans="1:8" ht="15" customHeight="1" x14ac:dyDescent="0.25">
      <c r="A37" s="125" t="s">
        <v>56</v>
      </c>
      <c r="B37" s="126"/>
      <c r="C37" s="126"/>
      <c r="D37" s="126"/>
      <c r="E37" s="126"/>
      <c r="F37" s="28">
        <f>F34-F35+F36</f>
        <v>0</v>
      </c>
      <c r="G37" s="28">
        <f t="shared" ref="G37:H37" si="1">G34-G35+G36</f>
        <v>0</v>
      </c>
      <c r="H37" s="122">
        <f t="shared" si="1"/>
        <v>0</v>
      </c>
    </row>
    <row r="38" spans="1:8" ht="15.95" customHeight="1" x14ac:dyDescent="0.25"/>
    <row r="39" spans="1:8" ht="32.450000000000003" customHeight="1" x14ac:dyDescent="0.25">
      <c r="A39" s="123" t="s">
        <v>162</v>
      </c>
      <c r="B39" s="124"/>
      <c r="C39" s="124"/>
      <c r="D39" s="124"/>
      <c r="E39" s="124"/>
      <c r="F39" s="124"/>
      <c r="G39" s="124"/>
      <c r="H39" s="124"/>
    </row>
    <row r="40" spans="1:8" ht="9" customHeight="1" x14ac:dyDescent="0.25"/>
  </sheetData>
  <mergeCells count="24">
    <mergeCell ref="A1:L1"/>
    <mergeCell ref="A20:E20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7" zoomScaleNormal="100" workbookViewId="0">
      <selection activeCell="E27" sqref="E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11.7109375" bestFit="1" customWidth="1"/>
    <col min="8" max="9" width="10.140625" bestFit="1" customWidth="1"/>
  </cols>
  <sheetData>
    <row r="1" spans="1:10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customHeight="1" x14ac:dyDescent="0.25">
      <c r="A3" s="127" t="s">
        <v>17</v>
      </c>
      <c r="B3" s="127"/>
      <c r="C3" s="127"/>
      <c r="D3" s="127"/>
      <c r="E3" s="127"/>
      <c r="F3" s="127"/>
    </row>
    <row r="4" spans="1:10" ht="18" x14ac:dyDescent="0.25">
      <c r="A4" s="3"/>
      <c r="B4" s="3"/>
      <c r="C4" s="3"/>
      <c r="D4" s="3"/>
      <c r="E4" s="3"/>
      <c r="F4" s="3"/>
    </row>
    <row r="5" spans="1:10" ht="18" customHeight="1" x14ac:dyDescent="0.25">
      <c r="A5" s="127" t="s">
        <v>4</v>
      </c>
      <c r="B5" s="127"/>
      <c r="C5" s="127"/>
      <c r="D5" s="127"/>
      <c r="E5" s="127"/>
      <c r="F5" s="127"/>
    </row>
    <row r="6" spans="1:10" ht="18" x14ac:dyDescent="0.25">
      <c r="A6" s="3"/>
      <c r="B6" s="3"/>
      <c r="C6" s="3"/>
      <c r="D6" s="3"/>
      <c r="E6" s="3"/>
      <c r="F6" s="3"/>
    </row>
    <row r="7" spans="1:10" ht="15.75" customHeight="1" x14ac:dyDescent="0.25">
      <c r="A7" s="127" t="s">
        <v>35</v>
      </c>
      <c r="B7" s="127"/>
      <c r="C7" s="127"/>
      <c r="D7" s="127"/>
      <c r="E7" s="127"/>
      <c r="F7" s="127"/>
    </row>
    <row r="8" spans="1:10" ht="18" x14ac:dyDescent="0.25">
      <c r="A8" s="3"/>
      <c r="B8" s="3"/>
      <c r="C8" s="3"/>
      <c r="D8" s="3"/>
      <c r="E8" s="3"/>
      <c r="F8" s="3"/>
    </row>
    <row r="9" spans="1:10" x14ac:dyDescent="0.25">
      <c r="A9" s="17" t="s">
        <v>5</v>
      </c>
      <c r="B9" s="16" t="s">
        <v>6</v>
      </c>
      <c r="C9" s="16" t="s">
        <v>3</v>
      </c>
      <c r="D9" s="17" t="s">
        <v>164</v>
      </c>
      <c r="E9" s="17" t="s">
        <v>165</v>
      </c>
      <c r="F9" s="17" t="s">
        <v>166</v>
      </c>
    </row>
    <row r="10" spans="1:10" x14ac:dyDescent="0.25">
      <c r="A10" s="31"/>
      <c r="B10" s="32"/>
      <c r="C10" s="30" t="s">
        <v>0</v>
      </c>
      <c r="D10" s="82">
        <f>D11+D16</f>
        <v>3657477</v>
      </c>
      <c r="E10" s="82">
        <f>E11+E16</f>
        <v>379980</v>
      </c>
      <c r="F10" s="82">
        <f>F11+F16</f>
        <v>4037457</v>
      </c>
    </row>
    <row r="11" spans="1:10" ht="15.75" customHeight="1" x14ac:dyDescent="0.25">
      <c r="A11" s="8">
        <v>6</v>
      </c>
      <c r="B11" s="8"/>
      <c r="C11" s="8" t="s">
        <v>7</v>
      </c>
      <c r="D11" s="84">
        <f>SUM(D12:D15)</f>
        <v>3657477</v>
      </c>
      <c r="E11" s="84">
        <f>SUM(E12:E15)</f>
        <v>379680</v>
      </c>
      <c r="F11" s="84">
        <f>D11+E11</f>
        <v>4037157</v>
      </c>
    </row>
    <row r="12" spans="1:10" ht="38.25" x14ac:dyDescent="0.25">
      <c r="A12" s="8"/>
      <c r="B12" s="13">
        <v>63</v>
      </c>
      <c r="C12" s="13" t="s">
        <v>25</v>
      </c>
      <c r="D12" s="62">
        <v>2878702</v>
      </c>
      <c r="E12" s="62">
        <v>277880</v>
      </c>
      <c r="F12" s="62">
        <f>D12+E12</f>
        <v>3156582</v>
      </c>
    </row>
    <row r="13" spans="1:10" ht="51" x14ac:dyDescent="0.25">
      <c r="A13" s="8"/>
      <c r="B13" s="13">
        <v>65</v>
      </c>
      <c r="C13" s="50" t="s">
        <v>60</v>
      </c>
      <c r="D13" s="62">
        <v>85000</v>
      </c>
      <c r="E13" s="62">
        <v>3950</v>
      </c>
      <c r="F13" s="62">
        <f t="shared" ref="F13:F17" si="0">D13+E13</f>
        <v>88950</v>
      </c>
    </row>
    <row r="14" spans="1:10" ht="51" x14ac:dyDescent="0.25">
      <c r="A14" s="8"/>
      <c r="B14" s="13">
        <v>66</v>
      </c>
      <c r="C14" s="50" t="s">
        <v>61</v>
      </c>
      <c r="D14" s="62">
        <v>11000</v>
      </c>
      <c r="E14" s="62">
        <v>3900</v>
      </c>
      <c r="F14" s="62">
        <f t="shared" si="0"/>
        <v>14900</v>
      </c>
    </row>
    <row r="15" spans="1:10" ht="38.25" x14ac:dyDescent="0.25">
      <c r="A15" s="8"/>
      <c r="B15" s="9">
        <v>67</v>
      </c>
      <c r="C15" s="13" t="s">
        <v>26</v>
      </c>
      <c r="D15" s="62">
        <v>682775</v>
      </c>
      <c r="E15" s="62">
        <v>93950</v>
      </c>
      <c r="F15" s="62">
        <f t="shared" si="0"/>
        <v>776725</v>
      </c>
    </row>
    <row r="16" spans="1:10" ht="25.5" x14ac:dyDescent="0.25">
      <c r="A16" s="8">
        <v>7</v>
      </c>
      <c r="B16" s="9"/>
      <c r="C16" s="8" t="s">
        <v>100</v>
      </c>
      <c r="D16" s="84">
        <f>D17</f>
        <v>0</v>
      </c>
      <c r="E16" s="94">
        <v>300</v>
      </c>
      <c r="F16" s="94">
        <v>300</v>
      </c>
    </row>
    <row r="17" spans="1:6" ht="25.5" x14ac:dyDescent="0.25">
      <c r="A17" s="8"/>
      <c r="B17" s="13">
        <v>72</v>
      </c>
      <c r="C17" s="13" t="s">
        <v>100</v>
      </c>
      <c r="D17" s="76"/>
      <c r="E17" s="62">
        <v>300</v>
      </c>
      <c r="F17" s="62">
        <f t="shared" si="0"/>
        <v>300</v>
      </c>
    </row>
    <row r="20" spans="1:6" ht="15.75" x14ac:dyDescent="0.25">
      <c r="A20" s="127" t="s">
        <v>36</v>
      </c>
      <c r="B20" s="145"/>
      <c r="C20" s="145"/>
      <c r="D20" s="145"/>
      <c r="E20" s="145"/>
      <c r="F20" s="145"/>
    </row>
    <row r="21" spans="1:6" ht="18" x14ac:dyDescent="0.25">
      <c r="A21" s="3"/>
      <c r="B21" s="3"/>
      <c r="C21" s="3"/>
      <c r="D21" s="3"/>
      <c r="E21" s="3"/>
      <c r="F21" s="3"/>
    </row>
    <row r="22" spans="1:6" x14ac:dyDescent="0.25">
      <c r="A22" s="17" t="s">
        <v>5</v>
      </c>
      <c r="B22" s="16" t="s">
        <v>6</v>
      </c>
      <c r="C22" s="16" t="s">
        <v>8</v>
      </c>
      <c r="D22" s="17" t="s">
        <v>164</v>
      </c>
      <c r="E22" s="17" t="s">
        <v>165</v>
      </c>
      <c r="F22" s="17" t="s">
        <v>166</v>
      </c>
    </row>
    <row r="23" spans="1:6" x14ac:dyDescent="0.25">
      <c r="A23" s="31"/>
      <c r="B23" s="32"/>
      <c r="C23" s="30" t="s">
        <v>1</v>
      </c>
      <c r="D23" s="82">
        <f>SUM(D24+D30+D32)</f>
        <v>3663932</v>
      </c>
      <c r="E23" s="82">
        <f>E24+E30+E32</f>
        <v>379983</v>
      </c>
      <c r="F23" s="82">
        <f>F24+F30+F32</f>
        <v>4043915</v>
      </c>
    </row>
    <row r="24" spans="1:6" ht="15.75" customHeight="1" x14ac:dyDescent="0.25">
      <c r="A24" s="8">
        <v>3</v>
      </c>
      <c r="B24" s="8"/>
      <c r="C24" s="8" t="s">
        <v>9</v>
      </c>
      <c r="D24" s="83">
        <f>SUM(D25:D29)</f>
        <v>3506080</v>
      </c>
      <c r="E24" s="83">
        <f>SUM(E25:E29)</f>
        <v>357868</v>
      </c>
      <c r="F24" s="83">
        <f>D24+E24</f>
        <v>3863948</v>
      </c>
    </row>
    <row r="25" spans="1:6" ht="15.75" customHeight="1" x14ac:dyDescent="0.25">
      <c r="A25" s="8"/>
      <c r="B25" s="13">
        <v>31</v>
      </c>
      <c r="C25" s="13" t="s">
        <v>10</v>
      </c>
      <c r="D25" s="62">
        <v>2947900</v>
      </c>
      <c r="E25" s="62">
        <v>281650</v>
      </c>
      <c r="F25" s="62">
        <f>D25+E25</f>
        <v>3229550</v>
      </c>
    </row>
    <row r="26" spans="1:6" x14ac:dyDescent="0.25">
      <c r="A26" s="9"/>
      <c r="B26" s="9">
        <v>32</v>
      </c>
      <c r="C26" s="9" t="s">
        <v>20</v>
      </c>
      <c r="D26" s="62">
        <v>545980</v>
      </c>
      <c r="E26" s="62">
        <v>76456</v>
      </c>
      <c r="F26" s="62">
        <f>D26+E26</f>
        <v>622436</v>
      </c>
    </row>
    <row r="27" spans="1:6" x14ac:dyDescent="0.25">
      <c r="A27" s="9"/>
      <c r="B27" s="51">
        <v>34</v>
      </c>
      <c r="C27" s="52" t="s">
        <v>62</v>
      </c>
      <c r="D27" s="62">
        <v>11200</v>
      </c>
      <c r="E27" s="62">
        <v>-2058</v>
      </c>
      <c r="F27" s="62">
        <f t="shared" ref="F26:F30" si="1">D27+E27</f>
        <v>9142</v>
      </c>
    </row>
    <row r="28" spans="1:6" ht="25.5" x14ac:dyDescent="0.25">
      <c r="A28" s="9"/>
      <c r="B28" s="51">
        <v>36</v>
      </c>
      <c r="C28" s="52" t="s">
        <v>63</v>
      </c>
      <c r="D28" s="62"/>
      <c r="E28" s="62"/>
      <c r="F28" s="62">
        <f t="shared" si="1"/>
        <v>0</v>
      </c>
    </row>
    <row r="29" spans="1:6" ht="38.25" x14ac:dyDescent="0.25">
      <c r="A29" s="9"/>
      <c r="B29" s="51">
        <v>37</v>
      </c>
      <c r="C29" s="52" t="s">
        <v>64</v>
      </c>
      <c r="D29" s="62">
        <v>1000</v>
      </c>
      <c r="E29" s="62">
        <v>1820</v>
      </c>
      <c r="F29" s="62">
        <f t="shared" si="1"/>
        <v>2820</v>
      </c>
    </row>
    <row r="30" spans="1:6" ht="25.5" x14ac:dyDescent="0.25">
      <c r="A30" s="11">
        <v>4</v>
      </c>
      <c r="B30" s="12"/>
      <c r="C30" s="22" t="s">
        <v>11</v>
      </c>
      <c r="D30" s="83">
        <f>SUM(D31)</f>
        <v>123852</v>
      </c>
      <c r="E30" s="83">
        <v>22115</v>
      </c>
      <c r="F30" s="94">
        <f t="shared" si="1"/>
        <v>145967</v>
      </c>
    </row>
    <row r="31" spans="1:6" ht="39" x14ac:dyDescent="0.25">
      <c r="A31" s="11"/>
      <c r="B31" s="13">
        <v>42</v>
      </c>
      <c r="C31" s="53" t="s">
        <v>27</v>
      </c>
      <c r="D31" s="62">
        <v>123852</v>
      </c>
      <c r="E31" s="62">
        <v>22115</v>
      </c>
      <c r="F31" s="62">
        <f>D31+E31</f>
        <v>145967</v>
      </c>
    </row>
    <row r="32" spans="1:6" ht="26.25" x14ac:dyDescent="0.25">
      <c r="A32" s="11" t="s">
        <v>101</v>
      </c>
      <c r="B32" s="13"/>
      <c r="C32" s="53" t="s">
        <v>102</v>
      </c>
      <c r="D32" s="84">
        <v>34000</v>
      </c>
      <c r="E32" s="84"/>
      <c r="F32" s="83">
        <v>34000</v>
      </c>
    </row>
    <row r="33" spans="1:9" ht="26.25" x14ac:dyDescent="0.25">
      <c r="A33" s="11"/>
      <c r="B33" s="12">
        <v>54</v>
      </c>
      <c r="C33" s="53" t="s">
        <v>102</v>
      </c>
      <c r="D33" s="76">
        <v>34000</v>
      </c>
      <c r="E33" s="76"/>
      <c r="F33" s="76">
        <v>34000</v>
      </c>
    </row>
    <row r="34" spans="1:9" x14ac:dyDescent="0.25">
      <c r="I34" s="85"/>
    </row>
    <row r="35" spans="1:9" x14ac:dyDescent="0.25">
      <c r="C35" s="55"/>
      <c r="I35" s="85"/>
    </row>
    <row r="36" spans="1:9" x14ac:dyDescent="0.25">
      <c r="I36" s="85"/>
    </row>
    <row r="37" spans="1:9" x14ac:dyDescent="0.25">
      <c r="I37" s="85"/>
    </row>
    <row r="38" spans="1:9" x14ac:dyDescent="0.25">
      <c r="I38" s="85"/>
    </row>
    <row r="39" spans="1:9" x14ac:dyDescent="0.25">
      <c r="I39" s="85"/>
    </row>
    <row r="40" spans="1:9" x14ac:dyDescent="0.25">
      <c r="I40" s="85"/>
    </row>
    <row r="41" spans="1:9" x14ac:dyDescent="0.25">
      <c r="I41" s="85"/>
    </row>
    <row r="42" spans="1:9" x14ac:dyDescent="0.25">
      <c r="I42" s="85"/>
    </row>
  </sheetData>
  <mergeCells count="5">
    <mergeCell ref="A20:F20"/>
    <mergeCell ref="A3:F3"/>
    <mergeCell ref="A5:F5"/>
    <mergeCell ref="A7:F7"/>
    <mergeCell ref="A1:J1"/>
  </mergeCell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43" zoomScale="115" zoomScaleNormal="115" workbookViewId="0">
      <selection activeCell="B26" sqref="B26"/>
    </sheetView>
  </sheetViews>
  <sheetFormatPr defaultRowHeight="15" x14ac:dyDescent="0.25"/>
  <cols>
    <col min="1" max="4" width="25.28515625" customWidth="1"/>
  </cols>
  <sheetData>
    <row r="1" spans="1:10" ht="42" customHeight="1" x14ac:dyDescent="0.25">
      <c r="A1" s="146" t="s">
        <v>163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25">
      <c r="A2" s="21"/>
      <c r="B2" s="21"/>
      <c r="C2" s="21"/>
      <c r="D2" s="21"/>
    </row>
    <row r="3" spans="1:10" ht="15.75" customHeight="1" x14ac:dyDescent="0.25">
      <c r="A3" s="127" t="s">
        <v>17</v>
      </c>
      <c r="B3" s="127"/>
      <c r="C3" s="127"/>
      <c r="D3" s="127"/>
    </row>
    <row r="4" spans="1:10" ht="18" x14ac:dyDescent="0.25">
      <c r="B4" s="21"/>
      <c r="C4" s="21"/>
      <c r="D4" s="21"/>
    </row>
    <row r="5" spans="1:10" ht="18" customHeight="1" x14ac:dyDescent="0.25">
      <c r="A5" s="127" t="s">
        <v>4</v>
      </c>
      <c r="B5" s="127"/>
      <c r="C5" s="127"/>
      <c r="D5" s="127"/>
    </row>
    <row r="6" spans="1:10" ht="18" x14ac:dyDescent="0.25">
      <c r="A6" s="21"/>
      <c r="B6" s="21"/>
      <c r="C6" s="21"/>
      <c r="D6" s="21"/>
    </row>
    <row r="7" spans="1:10" ht="15.75" customHeight="1" x14ac:dyDescent="0.25">
      <c r="A7" s="127" t="s">
        <v>37</v>
      </c>
      <c r="B7" s="127"/>
      <c r="C7" s="127"/>
      <c r="D7" s="127"/>
    </row>
    <row r="8" spans="1:10" ht="18" x14ac:dyDescent="0.25">
      <c r="A8" s="21"/>
      <c r="B8" s="21"/>
      <c r="C8" s="21"/>
      <c r="D8" s="21"/>
    </row>
    <row r="9" spans="1:10" x14ac:dyDescent="0.25">
      <c r="A9" s="17" t="s">
        <v>39</v>
      </c>
      <c r="B9" s="17" t="s">
        <v>164</v>
      </c>
      <c r="C9" s="17" t="s">
        <v>165</v>
      </c>
      <c r="D9" s="17" t="s">
        <v>166</v>
      </c>
    </row>
    <row r="10" spans="1:10" x14ac:dyDescent="0.25">
      <c r="A10" s="33" t="s">
        <v>0</v>
      </c>
      <c r="B10" s="67">
        <f>SUM(B11+B15+B17+B19+B23)</f>
        <v>3657477</v>
      </c>
      <c r="C10" s="67">
        <f>C11+C15+C17+C19+C23+C25</f>
        <v>379980</v>
      </c>
      <c r="D10" s="67">
        <f>B10+C10</f>
        <v>4037457</v>
      </c>
    </row>
    <row r="11" spans="1:10" x14ac:dyDescent="0.25">
      <c r="A11" s="22" t="s">
        <v>42</v>
      </c>
      <c r="B11" s="67">
        <f>SUM(B12:B14)</f>
        <v>198300</v>
      </c>
      <c r="C11" s="67">
        <f>SUM(C12:C14)</f>
        <v>93948</v>
      </c>
      <c r="D11" s="67">
        <f t="shared" ref="D11:D26" si="0">B11+C11</f>
        <v>292248</v>
      </c>
    </row>
    <row r="12" spans="1:10" x14ac:dyDescent="0.25">
      <c r="A12" s="10" t="s">
        <v>66</v>
      </c>
      <c r="B12" s="62">
        <v>120900</v>
      </c>
      <c r="C12" s="62">
        <v>65906</v>
      </c>
      <c r="D12" s="116">
        <f t="shared" si="0"/>
        <v>186806</v>
      </c>
    </row>
    <row r="13" spans="1:10" ht="25.5" x14ac:dyDescent="0.25">
      <c r="A13" s="14" t="s">
        <v>67</v>
      </c>
      <c r="B13" s="62">
        <v>2000</v>
      </c>
      <c r="C13" s="62">
        <v>-400</v>
      </c>
      <c r="D13" s="116">
        <f t="shared" si="0"/>
        <v>1600</v>
      </c>
    </row>
    <row r="14" spans="1:10" x14ac:dyDescent="0.25">
      <c r="A14" s="14" t="s">
        <v>160</v>
      </c>
      <c r="B14" s="62">
        <v>75400</v>
      </c>
      <c r="C14" s="62">
        <v>28442</v>
      </c>
      <c r="D14" s="116">
        <f t="shared" si="0"/>
        <v>103842</v>
      </c>
    </row>
    <row r="15" spans="1:10" x14ac:dyDescent="0.25">
      <c r="A15" s="22" t="s">
        <v>44</v>
      </c>
      <c r="B15" s="68">
        <f>SUM(B16:B16)</f>
        <v>7000</v>
      </c>
      <c r="C15" s="68">
        <v>2900</v>
      </c>
      <c r="D15" s="67">
        <f t="shared" si="0"/>
        <v>9900</v>
      </c>
    </row>
    <row r="16" spans="1:10" x14ac:dyDescent="0.25">
      <c r="A16" s="10" t="s">
        <v>161</v>
      </c>
      <c r="B16" s="62">
        <v>7000</v>
      </c>
      <c r="C16" s="62">
        <v>2900</v>
      </c>
      <c r="D16" s="174">
        <f t="shared" si="0"/>
        <v>9900</v>
      </c>
    </row>
    <row r="17" spans="1:4" ht="25.5" x14ac:dyDescent="0.25">
      <c r="A17" s="8" t="s">
        <v>41</v>
      </c>
      <c r="B17" s="68">
        <f>SUM(B18:B18)</f>
        <v>60000</v>
      </c>
      <c r="C17" s="68">
        <v>3950</v>
      </c>
      <c r="D17" s="67">
        <f t="shared" si="0"/>
        <v>63950</v>
      </c>
    </row>
    <row r="18" spans="1:4" ht="38.25" x14ac:dyDescent="0.25">
      <c r="A18" s="14" t="s">
        <v>120</v>
      </c>
      <c r="B18" s="62">
        <v>60000</v>
      </c>
      <c r="C18" s="62">
        <v>3950</v>
      </c>
      <c r="D18" s="174">
        <f t="shared" si="0"/>
        <v>63950</v>
      </c>
    </row>
    <row r="19" spans="1:4" ht="14.25" customHeight="1" x14ac:dyDescent="0.25">
      <c r="A19" s="66" t="s">
        <v>40</v>
      </c>
      <c r="B19" s="68">
        <f>SUM(B20:B22)</f>
        <v>3388177</v>
      </c>
      <c r="C19" s="68">
        <f>SUM(C20:C22)</f>
        <v>277882</v>
      </c>
      <c r="D19" s="67">
        <f>B19+C19</f>
        <v>3666059</v>
      </c>
    </row>
    <row r="20" spans="1:4" ht="14.25" customHeight="1" x14ac:dyDescent="0.25">
      <c r="A20" s="14" t="s">
        <v>123</v>
      </c>
      <c r="B20" s="62">
        <v>324475</v>
      </c>
      <c r="C20" s="62">
        <v>2</v>
      </c>
      <c r="D20" s="116">
        <f t="shared" si="0"/>
        <v>324477</v>
      </c>
    </row>
    <row r="21" spans="1:4" ht="25.5" x14ac:dyDescent="0.25">
      <c r="A21" s="15" t="s">
        <v>121</v>
      </c>
      <c r="B21" s="62">
        <v>2903702</v>
      </c>
      <c r="C21" s="62">
        <v>277880</v>
      </c>
      <c r="D21" s="116">
        <f t="shared" si="0"/>
        <v>3181582</v>
      </c>
    </row>
    <row r="22" spans="1:4" x14ac:dyDescent="0.25">
      <c r="A22" s="15" t="s">
        <v>124</v>
      </c>
      <c r="B22" s="62">
        <v>160000</v>
      </c>
      <c r="C22" s="62"/>
      <c r="D22" s="116">
        <f t="shared" si="0"/>
        <v>160000</v>
      </c>
    </row>
    <row r="23" spans="1:4" x14ac:dyDescent="0.25">
      <c r="A23" s="58" t="s">
        <v>126</v>
      </c>
      <c r="B23" s="68">
        <f>B24</f>
        <v>4000</v>
      </c>
      <c r="C23" s="68">
        <v>1000</v>
      </c>
      <c r="D23" s="67">
        <f t="shared" si="0"/>
        <v>5000</v>
      </c>
    </row>
    <row r="24" spans="1:4" ht="25.5" x14ac:dyDescent="0.25">
      <c r="A24" s="15" t="s">
        <v>125</v>
      </c>
      <c r="B24" s="62">
        <v>4000</v>
      </c>
      <c r="C24" s="62">
        <v>1000</v>
      </c>
      <c r="D24" s="116">
        <f t="shared" si="0"/>
        <v>5000</v>
      </c>
    </row>
    <row r="25" spans="1:4" ht="36.75" customHeight="1" x14ac:dyDescent="0.25">
      <c r="A25" s="56" t="s">
        <v>127</v>
      </c>
      <c r="B25" s="7">
        <v>0</v>
      </c>
      <c r="C25" s="69">
        <v>300</v>
      </c>
      <c r="D25" s="67">
        <f t="shared" si="0"/>
        <v>300</v>
      </c>
    </row>
    <row r="26" spans="1:4" ht="38.25" x14ac:dyDescent="0.25">
      <c r="A26" s="15" t="s">
        <v>128</v>
      </c>
      <c r="B26" s="59">
        <v>0</v>
      </c>
      <c r="C26" s="117">
        <v>300</v>
      </c>
      <c r="D26" s="116">
        <f t="shared" si="0"/>
        <v>300</v>
      </c>
    </row>
    <row r="28" spans="1:4" ht="15.75" customHeight="1" x14ac:dyDescent="0.25"/>
    <row r="31" spans="1:4" ht="15.75" x14ac:dyDescent="0.25">
      <c r="A31" s="127" t="s">
        <v>38</v>
      </c>
      <c r="B31" s="127"/>
      <c r="C31" s="127"/>
      <c r="D31" s="127"/>
    </row>
    <row r="32" spans="1:4" ht="15.75" customHeight="1" x14ac:dyDescent="0.25">
      <c r="A32" s="21"/>
      <c r="B32" s="21"/>
      <c r="C32" s="21"/>
      <c r="D32" s="21"/>
    </row>
    <row r="33" spans="1:4" x14ac:dyDescent="0.25">
      <c r="A33" s="17" t="s">
        <v>39</v>
      </c>
      <c r="B33" s="17" t="s">
        <v>164</v>
      </c>
      <c r="C33" s="17" t="s">
        <v>165</v>
      </c>
      <c r="D33" s="17" t="s">
        <v>166</v>
      </c>
    </row>
    <row r="34" spans="1:4" x14ac:dyDescent="0.25">
      <c r="A34" s="33" t="s">
        <v>1</v>
      </c>
      <c r="B34" s="67">
        <f>B35+B39+B42+B45+B50+B53</f>
        <v>3663932</v>
      </c>
      <c r="C34" s="67">
        <f>C35+C39+C42+C45+C50+C53</f>
        <v>379983</v>
      </c>
      <c r="D34" s="67">
        <f>D35+D39+D42+D45+D50+D53</f>
        <v>4043915</v>
      </c>
    </row>
    <row r="35" spans="1:4" x14ac:dyDescent="0.25">
      <c r="A35" s="22" t="s">
        <v>42</v>
      </c>
      <c r="B35" s="68">
        <f>SUM(B36:B38)</f>
        <v>198300</v>
      </c>
      <c r="C35" s="68">
        <f>SUM(C36:C38)</f>
        <v>93948</v>
      </c>
      <c r="D35" s="68">
        <f>B35+C35</f>
        <v>292248</v>
      </c>
    </row>
    <row r="36" spans="1:4" x14ac:dyDescent="0.25">
      <c r="A36" s="10" t="s">
        <v>66</v>
      </c>
      <c r="B36" s="70">
        <v>120900</v>
      </c>
      <c r="C36" s="70">
        <v>65906</v>
      </c>
      <c r="D36" s="70">
        <f>B36+C36</f>
        <v>186806</v>
      </c>
    </row>
    <row r="37" spans="1:4" ht="25.5" x14ac:dyDescent="0.25">
      <c r="A37" s="14" t="s">
        <v>67</v>
      </c>
      <c r="B37" s="70">
        <v>2000</v>
      </c>
      <c r="C37" s="70">
        <v>-400</v>
      </c>
      <c r="D37" s="70">
        <f t="shared" ref="D37:D50" si="1">B37+C37</f>
        <v>1600</v>
      </c>
    </row>
    <row r="38" spans="1:4" x14ac:dyDescent="0.25">
      <c r="A38" s="14" t="s">
        <v>130</v>
      </c>
      <c r="B38" s="70">
        <v>75400</v>
      </c>
      <c r="C38" s="70">
        <v>28442</v>
      </c>
      <c r="D38" s="70">
        <f t="shared" si="1"/>
        <v>103842</v>
      </c>
    </row>
    <row r="39" spans="1:4" x14ac:dyDescent="0.25">
      <c r="A39" s="22" t="s">
        <v>44</v>
      </c>
      <c r="B39" s="71">
        <f>SUM(B40:B41)</f>
        <v>10874</v>
      </c>
      <c r="C39" s="71">
        <f>SUM(C40:C41)</f>
        <v>1959</v>
      </c>
      <c r="D39" s="118">
        <f>B39+C39</f>
        <v>12833</v>
      </c>
    </row>
    <row r="40" spans="1:4" x14ac:dyDescent="0.25">
      <c r="A40" s="10" t="s">
        <v>119</v>
      </c>
      <c r="B40" s="62">
        <v>7000</v>
      </c>
      <c r="C40" s="62">
        <v>2900</v>
      </c>
      <c r="D40" s="70">
        <f t="shared" si="1"/>
        <v>9900</v>
      </c>
    </row>
    <row r="41" spans="1:4" x14ac:dyDescent="0.25">
      <c r="A41" s="10" t="s">
        <v>97</v>
      </c>
      <c r="B41" s="70">
        <v>3874</v>
      </c>
      <c r="C41" s="70">
        <v>-941</v>
      </c>
      <c r="D41" s="70">
        <f t="shared" si="1"/>
        <v>2933</v>
      </c>
    </row>
    <row r="42" spans="1:4" ht="25.5" x14ac:dyDescent="0.25">
      <c r="A42" s="8" t="s">
        <v>41</v>
      </c>
      <c r="B42" s="72">
        <f>SUM(B43:B44)</f>
        <v>73966</v>
      </c>
      <c r="C42" s="72">
        <f>SUM(C43:C44)</f>
        <v>4892</v>
      </c>
      <c r="D42" s="118">
        <f>B42+C42</f>
        <v>78858</v>
      </c>
    </row>
    <row r="43" spans="1:4" ht="38.25" x14ac:dyDescent="0.25">
      <c r="A43" s="14" t="s">
        <v>120</v>
      </c>
      <c r="B43" s="73">
        <v>60000</v>
      </c>
      <c r="C43" s="73">
        <v>3950</v>
      </c>
      <c r="D43" s="70">
        <f t="shared" si="1"/>
        <v>63950</v>
      </c>
    </row>
    <row r="44" spans="1:4" ht="38.25" x14ac:dyDescent="0.25">
      <c r="A44" s="14" t="s">
        <v>98</v>
      </c>
      <c r="B44" s="73">
        <v>13966</v>
      </c>
      <c r="C44" s="73">
        <v>942</v>
      </c>
      <c r="D44" s="70">
        <f t="shared" si="1"/>
        <v>14908</v>
      </c>
    </row>
    <row r="45" spans="1:4" x14ac:dyDescent="0.25">
      <c r="A45" s="33" t="s">
        <v>40</v>
      </c>
      <c r="B45" s="72">
        <f>SUM(B46:B49)</f>
        <v>3374615</v>
      </c>
      <c r="C45" s="72">
        <f>SUM(C46:C49)</f>
        <v>277883</v>
      </c>
      <c r="D45" s="118">
        <f>B45+C45</f>
        <v>3652498</v>
      </c>
    </row>
    <row r="46" spans="1:4" ht="25.5" x14ac:dyDescent="0.25">
      <c r="A46" s="14" t="s">
        <v>123</v>
      </c>
      <c r="B46" s="73">
        <v>324475</v>
      </c>
      <c r="C46" s="73">
        <v>2</v>
      </c>
      <c r="D46" s="70">
        <f t="shared" si="1"/>
        <v>324477</v>
      </c>
    </row>
    <row r="47" spans="1:4" ht="25.5" x14ac:dyDescent="0.25">
      <c r="A47" s="15" t="s">
        <v>121</v>
      </c>
      <c r="B47" s="73">
        <v>2886000</v>
      </c>
      <c r="C47" s="73">
        <v>277880</v>
      </c>
      <c r="D47" s="70">
        <f t="shared" si="1"/>
        <v>3163880</v>
      </c>
    </row>
    <row r="48" spans="1:4" x14ac:dyDescent="0.25">
      <c r="A48" s="15" t="s">
        <v>124</v>
      </c>
      <c r="B48" s="73">
        <v>160000</v>
      </c>
      <c r="C48" s="73"/>
      <c r="D48" s="70">
        <f t="shared" si="1"/>
        <v>160000</v>
      </c>
    </row>
    <row r="49" spans="1:4" ht="51" x14ac:dyDescent="0.25">
      <c r="A49" s="15" t="s">
        <v>99</v>
      </c>
      <c r="B49" s="73">
        <v>4140</v>
      </c>
      <c r="C49" s="73">
        <v>1</v>
      </c>
      <c r="D49" s="70">
        <f t="shared" si="1"/>
        <v>4141</v>
      </c>
    </row>
    <row r="50" spans="1:4" x14ac:dyDescent="0.25">
      <c r="A50" s="58" t="s">
        <v>126</v>
      </c>
      <c r="B50" s="68">
        <f>SUM(B51:B52)</f>
        <v>6086</v>
      </c>
      <c r="C50" s="68">
        <v>1000</v>
      </c>
      <c r="D50" s="118">
        <f t="shared" si="1"/>
        <v>7086</v>
      </c>
    </row>
    <row r="51" spans="1:4" ht="25.5" x14ac:dyDescent="0.25">
      <c r="A51" s="15" t="s">
        <v>125</v>
      </c>
      <c r="B51" s="62">
        <v>4000</v>
      </c>
      <c r="C51" s="62">
        <v>1000</v>
      </c>
      <c r="D51" s="62">
        <v>5000</v>
      </c>
    </row>
    <row r="52" spans="1:4" x14ac:dyDescent="0.25">
      <c r="A52" s="15" t="s">
        <v>129</v>
      </c>
      <c r="B52" s="74">
        <v>2086</v>
      </c>
      <c r="C52" s="74"/>
      <c r="D52" s="75">
        <v>2086</v>
      </c>
    </row>
    <row r="53" spans="1:4" ht="38.25" x14ac:dyDescent="0.25">
      <c r="A53" s="56" t="s">
        <v>127</v>
      </c>
      <c r="B53" s="68">
        <v>91</v>
      </c>
      <c r="C53" s="68">
        <v>301</v>
      </c>
      <c r="D53" s="94">
        <v>392</v>
      </c>
    </row>
    <row r="54" spans="1:4" ht="38.25" x14ac:dyDescent="0.25">
      <c r="A54" s="15" t="s">
        <v>128</v>
      </c>
      <c r="B54" s="74">
        <v>0</v>
      </c>
      <c r="C54" s="74">
        <v>300</v>
      </c>
      <c r="D54" s="74">
        <v>300</v>
      </c>
    </row>
    <row r="55" spans="1:4" ht="25.5" x14ac:dyDescent="0.25">
      <c r="A55" s="15" t="s">
        <v>131</v>
      </c>
      <c r="B55" s="74">
        <v>91</v>
      </c>
      <c r="C55" s="74">
        <v>1</v>
      </c>
      <c r="D55" s="74">
        <v>92</v>
      </c>
    </row>
    <row r="60" spans="1:4" x14ac:dyDescent="0.25">
      <c r="A60" s="63"/>
      <c r="B60" s="64"/>
      <c r="C60" s="64"/>
      <c r="D60" s="64"/>
    </row>
    <row r="61" spans="1:4" x14ac:dyDescent="0.25">
      <c r="A61" s="55"/>
    </row>
  </sheetData>
  <mergeCells count="5">
    <mergeCell ref="A3:D3"/>
    <mergeCell ref="A5:D5"/>
    <mergeCell ref="A7:D7"/>
    <mergeCell ref="A31:D31"/>
    <mergeCell ref="A1:J1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D11" sqref="D1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10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3"/>
      <c r="B2" s="3"/>
      <c r="C2" s="3"/>
      <c r="D2" s="3"/>
    </row>
    <row r="3" spans="1:10" ht="15.75" x14ac:dyDescent="0.25">
      <c r="A3" s="127" t="s">
        <v>17</v>
      </c>
      <c r="B3" s="127"/>
      <c r="C3" s="127"/>
      <c r="D3" s="127"/>
    </row>
    <row r="4" spans="1:10" ht="18" x14ac:dyDescent="0.25">
      <c r="A4" s="3"/>
      <c r="B4" s="3"/>
      <c r="C4" s="3"/>
      <c r="D4" s="3"/>
    </row>
    <row r="5" spans="1:10" ht="18" customHeight="1" x14ac:dyDescent="0.25">
      <c r="A5" s="127" t="s">
        <v>4</v>
      </c>
      <c r="B5" s="128"/>
      <c r="C5" s="128"/>
      <c r="D5" s="128"/>
    </row>
    <row r="6" spans="1:10" ht="18" x14ac:dyDescent="0.25">
      <c r="A6" s="3"/>
      <c r="B6" s="3"/>
      <c r="C6" s="3"/>
      <c r="D6" s="3"/>
    </row>
    <row r="7" spans="1:10" ht="15.75" x14ac:dyDescent="0.25">
      <c r="A7" s="127" t="s">
        <v>12</v>
      </c>
      <c r="B7" s="145"/>
      <c r="C7" s="145"/>
      <c r="D7" s="145"/>
    </row>
    <row r="8" spans="1:10" ht="18" x14ac:dyDescent="0.25">
      <c r="A8" s="3"/>
      <c r="B8" s="3"/>
      <c r="C8" s="3"/>
      <c r="D8" s="3"/>
    </row>
    <row r="9" spans="1:10" x14ac:dyDescent="0.25">
      <c r="A9" s="54" t="s">
        <v>39</v>
      </c>
      <c r="B9" s="17" t="s">
        <v>164</v>
      </c>
      <c r="C9" s="17" t="s">
        <v>165</v>
      </c>
      <c r="D9" s="17" t="s">
        <v>166</v>
      </c>
    </row>
    <row r="10" spans="1:10" ht="15.75" customHeight="1" x14ac:dyDescent="0.25">
      <c r="A10" s="8" t="s">
        <v>13</v>
      </c>
      <c r="B10" s="68">
        <v>3525392</v>
      </c>
      <c r="C10" s="114">
        <v>351540</v>
      </c>
      <c r="D10" s="114">
        <f>B10+C10</f>
        <v>3876932</v>
      </c>
    </row>
    <row r="11" spans="1:10" ht="15.75" customHeight="1" x14ac:dyDescent="0.25">
      <c r="A11" s="8" t="s">
        <v>69</v>
      </c>
      <c r="B11" s="94">
        <f>SUM(B12:B12)</f>
        <v>3525392</v>
      </c>
      <c r="C11" s="115">
        <v>351540</v>
      </c>
      <c r="D11" s="115">
        <v>3876932</v>
      </c>
    </row>
    <row r="12" spans="1:10" x14ac:dyDescent="0.25">
      <c r="A12" s="14" t="s">
        <v>70</v>
      </c>
      <c r="B12" s="62">
        <v>3525392</v>
      </c>
      <c r="C12" s="74">
        <v>351540</v>
      </c>
      <c r="D12" s="74">
        <v>3876932</v>
      </c>
    </row>
    <row r="14" spans="1:10" x14ac:dyDescent="0.25">
      <c r="A14" s="55"/>
    </row>
  </sheetData>
  <mergeCells count="4">
    <mergeCell ref="A3:D3"/>
    <mergeCell ref="A5:D5"/>
    <mergeCell ref="A7:D7"/>
    <mergeCell ref="A1:J1"/>
  </mergeCell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115" zoomScaleNormal="115" workbookViewId="0">
      <selection activeCell="D2" sqref="D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10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customHeight="1" x14ac:dyDescent="0.25">
      <c r="A3" s="127" t="s">
        <v>17</v>
      </c>
      <c r="B3" s="127"/>
      <c r="C3" s="127"/>
      <c r="D3" s="127"/>
      <c r="E3" s="127"/>
      <c r="F3" s="127"/>
    </row>
    <row r="4" spans="1:10" ht="18" x14ac:dyDescent="0.25">
      <c r="A4" s="3"/>
      <c r="B4" s="3"/>
      <c r="C4" s="3"/>
      <c r="D4" s="3"/>
      <c r="E4" s="3"/>
      <c r="F4" s="3"/>
    </row>
    <row r="5" spans="1:10" ht="18" customHeight="1" x14ac:dyDescent="0.25">
      <c r="A5" s="127" t="s">
        <v>45</v>
      </c>
      <c r="B5" s="127"/>
      <c r="C5" s="127"/>
      <c r="D5" s="127"/>
      <c r="E5" s="127"/>
      <c r="F5" s="127"/>
    </row>
    <row r="6" spans="1:10" ht="18" x14ac:dyDescent="0.25">
      <c r="A6" s="3"/>
      <c r="B6" s="3"/>
      <c r="C6" s="3"/>
      <c r="D6" s="3"/>
      <c r="E6" s="3"/>
      <c r="F6" s="3"/>
    </row>
    <row r="7" spans="1:10" x14ac:dyDescent="0.25">
      <c r="A7" s="17" t="s">
        <v>5</v>
      </c>
      <c r="B7" s="16" t="s">
        <v>6</v>
      </c>
      <c r="C7" s="16" t="s">
        <v>28</v>
      </c>
      <c r="D7" s="17" t="s">
        <v>164</v>
      </c>
      <c r="E7" s="17" t="s">
        <v>165</v>
      </c>
      <c r="F7" s="17" t="s">
        <v>166</v>
      </c>
    </row>
    <row r="8" spans="1:10" x14ac:dyDescent="0.25">
      <c r="A8" s="31"/>
      <c r="B8" s="32"/>
      <c r="C8" s="30" t="s">
        <v>47</v>
      </c>
      <c r="D8" s="32"/>
      <c r="E8" s="31"/>
      <c r="F8" s="31"/>
    </row>
    <row r="9" spans="1:10" ht="25.5" x14ac:dyDescent="0.25">
      <c r="A9" s="8">
        <v>8</v>
      </c>
      <c r="B9" s="8"/>
      <c r="C9" s="8" t="s">
        <v>14</v>
      </c>
      <c r="D9" s="6"/>
      <c r="E9" s="7"/>
      <c r="F9" s="7"/>
    </row>
    <row r="10" spans="1:10" x14ac:dyDescent="0.25">
      <c r="A10" s="8"/>
      <c r="B10" s="13">
        <v>84</v>
      </c>
      <c r="C10" s="13" t="s">
        <v>21</v>
      </c>
      <c r="D10" s="6"/>
      <c r="E10" s="7"/>
      <c r="F10" s="7"/>
    </row>
    <row r="11" spans="1:10" x14ac:dyDescent="0.25">
      <c r="A11" s="8"/>
      <c r="B11" s="13"/>
      <c r="C11" s="34"/>
      <c r="D11" s="6"/>
      <c r="E11" s="7"/>
      <c r="F11" s="7"/>
    </row>
    <row r="12" spans="1:10" x14ac:dyDescent="0.25">
      <c r="A12" s="8"/>
      <c r="B12" s="13"/>
      <c r="C12" s="30" t="s">
        <v>50</v>
      </c>
      <c r="D12" s="84">
        <v>34000</v>
      </c>
      <c r="E12" s="84"/>
      <c r="F12" s="84">
        <f t="shared" ref="F12" si="0">F13</f>
        <v>34000</v>
      </c>
    </row>
    <row r="13" spans="1:10" ht="25.5" x14ac:dyDescent="0.25">
      <c r="A13" s="11">
        <v>5</v>
      </c>
      <c r="B13" s="12"/>
      <c r="C13" s="22" t="s">
        <v>15</v>
      </c>
      <c r="D13" s="97">
        <v>34000</v>
      </c>
      <c r="E13" s="97"/>
      <c r="F13" s="97">
        <f t="shared" ref="F13" si="1">F14</f>
        <v>34000</v>
      </c>
    </row>
    <row r="14" spans="1:10" ht="25.5" x14ac:dyDescent="0.25">
      <c r="A14" s="13"/>
      <c r="B14" s="13">
        <v>54</v>
      </c>
      <c r="C14" s="23" t="s">
        <v>22</v>
      </c>
      <c r="D14" s="76">
        <v>34000</v>
      </c>
      <c r="E14" s="62"/>
      <c r="F14" s="62">
        <v>34000</v>
      </c>
    </row>
    <row r="17" spans="1:3" x14ac:dyDescent="0.25">
      <c r="A17" s="147"/>
      <c r="B17" s="147"/>
      <c r="C17" s="147"/>
    </row>
  </sheetData>
  <mergeCells count="4">
    <mergeCell ref="A3:F3"/>
    <mergeCell ref="A5:F5"/>
    <mergeCell ref="A17:C17"/>
    <mergeCell ref="A1:J1"/>
  </mergeCell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C22" sqref="C22"/>
    </sheetView>
  </sheetViews>
  <sheetFormatPr defaultRowHeight="15" x14ac:dyDescent="0.25"/>
  <cols>
    <col min="1" max="4" width="25.28515625" customWidth="1"/>
  </cols>
  <sheetData>
    <row r="1" spans="1:10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21"/>
      <c r="B2" s="21"/>
      <c r="C2" s="21"/>
      <c r="D2" s="21"/>
    </row>
    <row r="3" spans="1:10" ht="15.75" customHeight="1" x14ac:dyDescent="0.25">
      <c r="A3" s="127" t="s">
        <v>17</v>
      </c>
      <c r="B3" s="127"/>
      <c r="C3" s="127"/>
      <c r="D3" s="127"/>
    </row>
    <row r="4" spans="1:10" ht="18" x14ac:dyDescent="0.25">
      <c r="A4" s="21"/>
      <c r="B4" s="21"/>
      <c r="C4" s="21"/>
      <c r="D4" s="21"/>
    </row>
    <row r="5" spans="1:10" ht="18" customHeight="1" x14ac:dyDescent="0.25">
      <c r="A5" s="127" t="s">
        <v>46</v>
      </c>
      <c r="B5" s="127"/>
      <c r="C5" s="127"/>
      <c r="D5" s="127"/>
    </row>
    <row r="6" spans="1:10" ht="18" x14ac:dyDescent="0.25">
      <c r="A6" s="21"/>
      <c r="B6" s="21"/>
      <c r="C6" s="21"/>
      <c r="D6" s="21"/>
    </row>
    <row r="7" spans="1:10" x14ac:dyDescent="0.25">
      <c r="A7" s="16" t="s">
        <v>39</v>
      </c>
      <c r="B7" s="17" t="s">
        <v>164</v>
      </c>
      <c r="C7" s="17" t="s">
        <v>165</v>
      </c>
      <c r="D7" s="17" t="s">
        <v>166</v>
      </c>
    </row>
    <row r="8" spans="1:10" x14ac:dyDescent="0.25">
      <c r="A8" s="8" t="s">
        <v>47</v>
      </c>
      <c r="B8" s="6"/>
      <c r="C8" s="7"/>
      <c r="D8" s="7"/>
    </row>
    <row r="9" spans="1:10" ht="25.5" x14ac:dyDescent="0.25">
      <c r="A9" s="8" t="s">
        <v>48</v>
      </c>
      <c r="B9" s="6"/>
      <c r="C9" s="7"/>
      <c r="D9" s="7"/>
    </row>
    <row r="10" spans="1:10" ht="25.5" x14ac:dyDescent="0.25">
      <c r="A10" s="14" t="s">
        <v>49</v>
      </c>
      <c r="B10" s="6"/>
      <c r="C10" s="7"/>
      <c r="D10" s="7"/>
    </row>
    <row r="11" spans="1:10" x14ac:dyDescent="0.25">
      <c r="A11" s="14"/>
      <c r="B11" s="6"/>
      <c r="C11" s="7"/>
      <c r="D11" s="7"/>
    </row>
    <row r="12" spans="1:10" x14ac:dyDescent="0.25">
      <c r="A12" s="8" t="s">
        <v>50</v>
      </c>
      <c r="B12" s="95">
        <f t="shared" ref="B12:D12" si="0">B13</f>
        <v>34000</v>
      </c>
      <c r="C12" s="95"/>
      <c r="D12" s="95">
        <f t="shared" si="0"/>
        <v>34000</v>
      </c>
    </row>
    <row r="13" spans="1:10" x14ac:dyDescent="0.25">
      <c r="A13" s="22" t="s">
        <v>42</v>
      </c>
      <c r="B13" s="96">
        <f t="shared" ref="B13:D13" si="1">B14</f>
        <v>34000</v>
      </c>
      <c r="C13" s="96"/>
      <c r="D13" s="96">
        <f t="shared" si="1"/>
        <v>34000</v>
      </c>
    </row>
    <row r="14" spans="1:10" x14ac:dyDescent="0.25">
      <c r="A14" s="10" t="s">
        <v>43</v>
      </c>
      <c r="B14" s="62">
        <v>34000</v>
      </c>
      <c r="C14" s="62"/>
      <c r="D14" s="62">
        <v>34000</v>
      </c>
    </row>
    <row r="15" spans="1:10" x14ac:dyDescent="0.25">
      <c r="A15" s="55"/>
    </row>
  </sheetData>
  <mergeCells count="3">
    <mergeCell ref="A3:D3"/>
    <mergeCell ref="A5:D5"/>
    <mergeCell ref="A1:J1"/>
  </mergeCells>
  <pageMargins left="0.7" right="0.7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zoomScaleNormal="100" workbookViewId="0">
      <pane ySplit="1" topLeftCell="A63" activePane="bottomLeft" state="frozen"/>
      <selection activeCell="C1" sqref="C1"/>
      <selection pane="bottomLeft" activeCell="F74" sqref="F74"/>
    </sheetView>
  </sheetViews>
  <sheetFormatPr defaultColWidth="9.140625" defaultRowHeight="15" x14ac:dyDescent="0.25"/>
  <cols>
    <col min="1" max="1" width="7.42578125" style="98" bestFit="1" customWidth="1"/>
    <col min="2" max="2" width="8.42578125" style="98" bestFit="1" customWidth="1"/>
    <col min="3" max="3" width="8.7109375" style="98" customWidth="1"/>
    <col min="4" max="4" width="30" style="98" customWidth="1"/>
    <col min="5" max="5" width="25.28515625" style="98" customWidth="1"/>
    <col min="6" max="6" width="27.140625" style="98" customWidth="1"/>
    <col min="7" max="7" width="25.28515625" style="98" customWidth="1"/>
    <col min="8" max="16384" width="9.140625" style="98"/>
  </cols>
  <sheetData>
    <row r="1" spans="1:10" ht="42" customHeight="1" x14ac:dyDescent="0.25">
      <c r="A1" s="127" t="s">
        <v>163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99"/>
      <c r="B2" s="99"/>
      <c r="C2" s="99"/>
      <c r="D2" s="99"/>
      <c r="E2" s="99"/>
      <c r="F2" s="99"/>
      <c r="G2" s="99"/>
    </row>
    <row r="3" spans="1:10" ht="18" customHeight="1" x14ac:dyDescent="0.25">
      <c r="A3" s="158" t="s">
        <v>16</v>
      </c>
      <c r="B3" s="159"/>
      <c r="C3" s="159"/>
      <c r="D3" s="159"/>
      <c r="E3" s="159"/>
      <c r="F3" s="159"/>
      <c r="G3" s="159"/>
    </row>
    <row r="4" spans="1:10" ht="18" x14ac:dyDescent="0.25">
      <c r="A4" s="99"/>
      <c r="B4" s="99"/>
      <c r="C4" s="99"/>
      <c r="D4" s="99"/>
      <c r="E4" s="99"/>
      <c r="F4" s="99"/>
      <c r="G4" s="99"/>
    </row>
    <row r="5" spans="1:10" x14ac:dyDescent="0.25">
      <c r="A5" s="160" t="s">
        <v>18</v>
      </c>
      <c r="B5" s="161"/>
      <c r="C5" s="162"/>
      <c r="D5" s="100" t="s">
        <v>19</v>
      </c>
      <c r="E5" s="17" t="s">
        <v>164</v>
      </c>
      <c r="F5" s="17" t="s">
        <v>165</v>
      </c>
      <c r="G5" s="17" t="s">
        <v>166</v>
      </c>
    </row>
    <row r="6" spans="1:10" ht="15" customHeight="1" x14ac:dyDescent="0.25">
      <c r="A6" s="149" t="s">
        <v>71</v>
      </c>
      <c r="B6" s="149"/>
      <c r="C6" s="149"/>
      <c r="D6" s="66" t="s">
        <v>72</v>
      </c>
      <c r="E6" s="94">
        <f>E7</f>
        <v>25000</v>
      </c>
      <c r="F6" s="94"/>
      <c r="G6" s="94">
        <f>G7</f>
        <v>25000</v>
      </c>
    </row>
    <row r="7" spans="1:10" ht="15" customHeight="1" x14ac:dyDescent="0.25">
      <c r="A7" s="149" t="s">
        <v>73</v>
      </c>
      <c r="B7" s="149"/>
      <c r="C7" s="149"/>
      <c r="D7" s="66" t="s">
        <v>74</v>
      </c>
      <c r="E7" s="94">
        <f>E8</f>
        <v>25000</v>
      </c>
      <c r="F7" s="94"/>
      <c r="G7" s="94">
        <f>G8</f>
        <v>25000</v>
      </c>
    </row>
    <row r="8" spans="1:10" ht="25.5" x14ac:dyDescent="0.25">
      <c r="A8" s="154" t="s">
        <v>132</v>
      </c>
      <c r="B8" s="155"/>
      <c r="C8" s="156"/>
      <c r="D8" s="89" t="s">
        <v>68</v>
      </c>
      <c r="E8" s="61">
        <v>25000</v>
      </c>
      <c r="F8" s="61"/>
      <c r="G8" s="61">
        <v>25000</v>
      </c>
    </row>
    <row r="9" spans="1:10" x14ac:dyDescent="0.25">
      <c r="A9" s="163">
        <v>3</v>
      </c>
      <c r="B9" s="164"/>
      <c r="C9" s="165"/>
      <c r="D9" s="90" t="s">
        <v>9</v>
      </c>
      <c r="E9" s="62">
        <v>25000</v>
      </c>
      <c r="F9" s="62"/>
      <c r="G9" s="62">
        <v>25000</v>
      </c>
    </row>
    <row r="10" spans="1:10" x14ac:dyDescent="0.25">
      <c r="A10" s="166">
        <v>31</v>
      </c>
      <c r="B10" s="167"/>
      <c r="C10" s="168"/>
      <c r="D10" s="90" t="s">
        <v>10</v>
      </c>
      <c r="E10" s="62">
        <v>25000</v>
      </c>
      <c r="F10" s="62"/>
      <c r="G10" s="62">
        <v>25000</v>
      </c>
    </row>
    <row r="11" spans="1:10" s="102" customFormat="1" ht="25.5" x14ac:dyDescent="0.25">
      <c r="A11" s="154" t="s">
        <v>95</v>
      </c>
      <c r="B11" s="155"/>
      <c r="C11" s="156"/>
      <c r="D11" s="89" t="s">
        <v>75</v>
      </c>
      <c r="E11" s="101">
        <v>0</v>
      </c>
      <c r="F11" s="101"/>
      <c r="G11" s="61">
        <v>0</v>
      </c>
    </row>
    <row r="12" spans="1:10" x14ac:dyDescent="0.25">
      <c r="A12" s="163">
        <v>3</v>
      </c>
      <c r="B12" s="164"/>
      <c r="C12" s="165"/>
      <c r="D12" s="90" t="s">
        <v>9</v>
      </c>
      <c r="E12" s="101">
        <v>0</v>
      </c>
      <c r="F12" s="101"/>
      <c r="G12" s="62">
        <v>0</v>
      </c>
    </row>
    <row r="13" spans="1:10" x14ac:dyDescent="0.25">
      <c r="A13" s="166">
        <v>31</v>
      </c>
      <c r="B13" s="167"/>
      <c r="C13" s="168"/>
      <c r="D13" s="90" t="s">
        <v>10</v>
      </c>
      <c r="E13" s="86">
        <v>0</v>
      </c>
      <c r="F13" s="86"/>
      <c r="G13" s="62">
        <v>0</v>
      </c>
    </row>
    <row r="14" spans="1:10" x14ac:dyDescent="0.25">
      <c r="A14" s="149" t="s">
        <v>91</v>
      </c>
      <c r="B14" s="149"/>
      <c r="C14" s="149"/>
      <c r="D14" s="66" t="s">
        <v>92</v>
      </c>
      <c r="E14" s="94">
        <f>E15</f>
        <v>4140</v>
      </c>
      <c r="F14" s="94">
        <v>1</v>
      </c>
      <c r="G14" s="94">
        <f>G15</f>
        <v>4141</v>
      </c>
    </row>
    <row r="15" spans="1:10" ht="24" customHeight="1" x14ac:dyDescent="0.25">
      <c r="A15" s="149" t="s">
        <v>93</v>
      </c>
      <c r="B15" s="149"/>
      <c r="C15" s="149"/>
      <c r="D15" s="66" t="s">
        <v>103</v>
      </c>
      <c r="E15" s="94">
        <f>E16</f>
        <v>4140</v>
      </c>
      <c r="F15" s="94">
        <v>1</v>
      </c>
      <c r="G15" s="94">
        <f>G16</f>
        <v>4141</v>
      </c>
    </row>
    <row r="16" spans="1:10" ht="25.5" x14ac:dyDescent="0.25">
      <c r="A16" s="150" t="s">
        <v>111</v>
      </c>
      <c r="B16" s="150"/>
      <c r="C16" s="150"/>
      <c r="D16" s="89" t="s">
        <v>112</v>
      </c>
      <c r="E16" s="101">
        <f>E17</f>
        <v>4140</v>
      </c>
      <c r="F16" s="101">
        <v>1</v>
      </c>
      <c r="G16" s="101">
        <v>4141</v>
      </c>
    </row>
    <row r="17" spans="1:7" x14ac:dyDescent="0.25">
      <c r="A17" s="151">
        <v>32</v>
      </c>
      <c r="B17" s="173"/>
      <c r="C17" s="151"/>
      <c r="D17" s="60" t="s">
        <v>20</v>
      </c>
      <c r="E17" s="86">
        <v>4140</v>
      </c>
      <c r="F17" s="86">
        <v>-4140</v>
      </c>
      <c r="G17" s="86">
        <v>0</v>
      </c>
    </row>
    <row r="18" spans="1:7" ht="25.5" x14ac:dyDescent="0.25">
      <c r="A18" s="151">
        <v>42</v>
      </c>
      <c r="B18" s="173"/>
      <c r="C18" s="151"/>
      <c r="D18" s="60" t="s">
        <v>11</v>
      </c>
      <c r="E18" s="86">
        <v>0</v>
      </c>
      <c r="F18" s="86">
        <v>4141</v>
      </c>
      <c r="G18" s="86">
        <v>4141</v>
      </c>
    </row>
    <row r="19" spans="1:7" x14ac:dyDescent="0.25">
      <c r="A19" s="149" t="s">
        <v>76</v>
      </c>
      <c r="B19" s="149"/>
      <c r="C19" s="149"/>
      <c r="D19" s="66" t="s">
        <v>79</v>
      </c>
      <c r="E19" s="103">
        <f>E20+E28+E51+E57+E66+E71+E74+E94</f>
        <v>3559392</v>
      </c>
      <c r="F19" s="103">
        <f>F20+F28+F51+F57+F66+F71+F74+F94</f>
        <v>351540</v>
      </c>
      <c r="G19" s="103">
        <f>G20+G28+G51+G57+G66+G71+G74+G94</f>
        <v>3910932</v>
      </c>
    </row>
    <row r="20" spans="1:7" ht="25.5" x14ac:dyDescent="0.25">
      <c r="A20" s="149" t="s">
        <v>149</v>
      </c>
      <c r="B20" s="149"/>
      <c r="C20" s="149"/>
      <c r="D20" s="66" t="s">
        <v>104</v>
      </c>
      <c r="E20" s="103">
        <f t="shared" ref="E20" si="0">E21+E24</f>
        <v>249300</v>
      </c>
      <c r="F20" s="103">
        <v>2</v>
      </c>
      <c r="G20" s="103">
        <f t="shared" ref="G20" si="1">G21+G24</f>
        <v>249302</v>
      </c>
    </row>
    <row r="21" spans="1:7" ht="25.5" x14ac:dyDescent="0.25">
      <c r="A21" s="150" t="s">
        <v>80</v>
      </c>
      <c r="B21" s="150"/>
      <c r="C21" s="150"/>
      <c r="D21" s="89" t="s">
        <v>81</v>
      </c>
      <c r="E21" s="101">
        <v>0</v>
      </c>
      <c r="F21" s="101"/>
      <c r="G21" s="101">
        <v>0</v>
      </c>
    </row>
    <row r="22" spans="1:7" x14ac:dyDescent="0.25">
      <c r="A22" s="148">
        <v>3</v>
      </c>
      <c r="B22" s="148"/>
      <c r="C22" s="148"/>
      <c r="D22" s="90" t="s">
        <v>9</v>
      </c>
      <c r="E22" s="86">
        <v>0</v>
      </c>
      <c r="F22" s="86"/>
      <c r="G22" s="86">
        <v>0</v>
      </c>
    </row>
    <row r="23" spans="1:7" x14ac:dyDescent="0.25">
      <c r="A23" s="169">
        <v>32</v>
      </c>
      <c r="B23" s="169"/>
      <c r="C23" s="169"/>
      <c r="D23" s="60" t="s">
        <v>20</v>
      </c>
      <c r="E23" s="86">
        <v>0</v>
      </c>
      <c r="F23" s="86"/>
      <c r="G23" s="86">
        <v>0</v>
      </c>
    </row>
    <row r="24" spans="1:7" x14ac:dyDescent="0.25">
      <c r="A24" s="150" t="s">
        <v>133</v>
      </c>
      <c r="B24" s="150"/>
      <c r="C24" s="150"/>
      <c r="D24" s="89" t="s">
        <v>134</v>
      </c>
      <c r="E24" s="101">
        <f>E25</f>
        <v>249300</v>
      </c>
      <c r="F24" s="101">
        <f>SUM(F25:F27)</f>
        <v>2</v>
      </c>
      <c r="G24" s="101">
        <f>G25</f>
        <v>249302</v>
      </c>
    </row>
    <row r="25" spans="1:7" x14ac:dyDescent="0.25">
      <c r="A25" s="170">
        <v>3</v>
      </c>
      <c r="B25" s="171"/>
      <c r="C25" s="172"/>
      <c r="D25" s="90" t="s">
        <v>9</v>
      </c>
      <c r="E25" s="103">
        <f>SUM(E26:E27)</f>
        <v>249300</v>
      </c>
      <c r="F25" s="103"/>
      <c r="G25" s="103">
        <f>SUM(G26:G27)</f>
        <v>249302</v>
      </c>
    </row>
    <row r="26" spans="1:7" x14ac:dyDescent="0.25">
      <c r="A26" s="77">
        <v>32</v>
      </c>
      <c r="B26" s="78"/>
      <c r="C26" s="79"/>
      <c r="D26" s="90" t="s">
        <v>9</v>
      </c>
      <c r="E26" s="86">
        <v>249100</v>
      </c>
      <c r="F26" s="86">
        <v>-40</v>
      </c>
      <c r="G26" s="86">
        <f>E26+F26</f>
        <v>249060</v>
      </c>
    </row>
    <row r="27" spans="1:7" x14ac:dyDescent="0.25">
      <c r="A27" s="77">
        <v>34</v>
      </c>
      <c r="B27" s="78"/>
      <c r="C27" s="79"/>
      <c r="D27" s="90" t="s">
        <v>62</v>
      </c>
      <c r="E27" s="86">
        <v>200</v>
      </c>
      <c r="F27" s="86">
        <v>42</v>
      </c>
      <c r="G27" s="86">
        <f>E27+F27</f>
        <v>242</v>
      </c>
    </row>
    <row r="28" spans="1:7" ht="25.5" x14ac:dyDescent="0.25">
      <c r="A28" s="149" t="s">
        <v>82</v>
      </c>
      <c r="B28" s="149"/>
      <c r="C28" s="149"/>
      <c r="D28" s="66" t="s">
        <v>105</v>
      </c>
      <c r="E28" s="103">
        <f>E29+E34+E36+E38+E40+E43+E45+E48</f>
        <v>267640</v>
      </c>
      <c r="F28" s="103">
        <f>F29+F34+F36+F38+F40+F43+F45+F48</f>
        <v>59814</v>
      </c>
      <c r="G28" s="103">
        <f>E28+F28</f>
        <v>327454</v>
      </c>
    </row>
    <row r="29" spans="1:7" x14ac:dyDescent="0.25">
      <c r="A29" s="150" t="s">
        <v>77</v>
      </c>
      <c r="B29" s="150"/>
      <c r="C29" s="150"/>
      <c r="D29" s="89" t="s">
        <v>110</v>
      </c>
      <c r="E29" s="101">
        <v>45000</v>
      </c>
      <c r="F29" s="101">
        <f>SUM(F30:F33)</f>
        <v>62220</v>
      </c>
      <c r="G29" s="101">
        <f>SUM(G30:G33)</f>
        <v>107220</v>
      </c>
    </row>
    <row r="30" spans="1:7" x14ac:dyDescent="0.25">
      <c r="A30" s="157">
        <v>32</v>
      </c>
      <c r="B30" s="157"/>
      <c r="C30" s="157"/>
      <c r="D30" s="90" t="s">
        <v>20</v>
      </c>
      <c r="E30" s="101"/>
      <c r="F30" s="86">
        <v>63100</v>
      </c>
      <c r="G30" s="86">
        <v>63100</v>
      </c>
    </row>
    <row r="31" spans="1:7" ht="25.5" x14ac:dyDescent="0.25">
      <c r="A31" s="157">
        <v>34</v>
      </c>
      <c r="B31" s="157"/>
      <c r="C31" s="157"/>
      <c r="D31" s="90" t="s">
        <v>168</v>
      </c>
      <c r="E31" s="86">
        <v>11000</v>
      </c>
      <c r="F31" s="86">
        <v>-2100</v>
      </c>
      <c r="G31" s="86">
        <f>E31+F31</f>
        <v>8900</v>
      </c>
    </row>
    <row r="32" spans="1:7" x14ac:dyDescent="0.25">
      <c r="A32" s="157">
        <v>37</v>
      </c>
      <c r="B32" s="157"/>
      <c r="C32" s="157"/>
      <c r="D32" s="113" t="s">
        <v>167</v>
      </c>
      <c r="E32" s="86"/>
      <c r="F32" s="86">
        <v>1220</v>
      </c>
      <c r="G32" s="86">
        <v>1220</v>
      </c>
    </row>
    <row r="33" spans="1:7" x14ac:dyDescent="0.25">
      <c r="A33" s="157">
        <v>54</v>
      </c>
      <c r="B33" s="157"/>
      <c r="C33" s="157"/>
      <c r="D33" s="90" t="s">
        <v>106</v>
      </c>
      <c r="E33" s="86">
        <v>34000</v>
      </c>
      <c r="F33" s="86"/>
      <c r="G33" s="86">
        <v>34000</v>
      </c>
    </row>
    <row r="34" spans="1:7" x14ac:dyDescent="0.25">
      <c r="A34" s="150" t="s">
        <v>78</v>
      </c>
      <c r="B34" s="150"/>
      <c r="C34" s="150"/>
      <c r="D34" s="89" t="s">
        <v>65</v>
      </c>
      <c r="E34" s="101">
        <v>2000</v>
      </c>
      <c r="F34" s="101">
        <v>-400</v>
      </c>
      <c r="G34" s="101">
        <v>1600</v>
      </c>
    </row>
    <row r="35" spans="1:7" x14ac:dyDescent="0.25">
      <c r="A35" s="157">
        <v>32</v>
      </c>
      <c r="B35" s="157"/>
      <c r="C35" s="157"/>
      <c r="D35" s="90" t="s">
        <v>20</v>
      </c>
      <c r="E35" s="86">
        <v>2000</v>
      </c>
      <c r="F35" s="86">
        <v>-400</v>
      </c>
      <c r="G35" s="86">
        <v>1600</v>
      </c>
    </row>
    <row r="36" spans="1:7" ht="25.5" x14ac:dyDescent="0.25">
      <c r="A36" s="154" t="s">
        <v>135</v>
      </c>
      <c r="B36" s="155"/>
      <c r="C36" s="156"/>
      <c r="D36" s="66" t="s">
        <v>136</v>
      </c>
      <c r="E36" s="101">
        <v>7000</v>
      </c>
      <c r="F36" s="101">
        <v>1663</v>
      </c>
      <c r="G36" s="101">
        <v>8663</v>
      </c>
    </row>
    <row r="37" spans="1:7" x14ac:dyDescent="0.25">
      <c r="A37" s="157">
        <v>32</v>
      </c>
      <c r="B37" s="157"/>
      <c r="C37" s="157"/>
      <c r="D37" s="90" t="s">
        <v>20</v>
      </c>
      <c r="E37" s="86">
        <v>7000</v>
      </c>
      <c r="F37" s="86">
        <v>1663</v>
      </c>
      <c r="G37" s="86">
        <f>E37+F37</f>
        <v>8663</v>
      </c>
    </row>
    <row r="38" spans="1:7" ht="25.5" x14ac:dyDescent="0.25">
      <c r="A38" s="150" t="s">
        <v>137</v>
      </c>
      <c r="B38" s="150"/>
      <c r="C38" s="150"/>
      <c r="D38" s="89" t="s">
        <v>108</v>
      </c>
      <c r="E38" s="101">
        <v>14800</v>
      </c>
      <c r="F38" s="101">
        <v>3950</v>
      </c>
      <c r="G38" s="101">
        <v>18750</v>
      </c>
    </row>
    <row r="39" spans="1:7" x14ac:dyDescent="0.25">
      <c r="A39" s="157">
        <v>32</v>
      </c>
      <c r="B39" s="157"/>
      <c r="C39" s="157"/>
      <c r="D39" s="90" t="s">
        <v>20</v>
      </c>
      <c r="E39" s="86">
        <v>14800</v>
      </c>
      <c r="F39" s="86">
        <v>3950</v>
      </c>
      <c r="G39" s="86">
        <f>E39+F39</f>
        <v>18750</v>
      </c>
    </row>
    <row r="40" spans="1:7" ht="26.25" x14ac:dyDescent="0.25">
      <c r="A40" s="150" t="s">
        <v>132</v>
      </c>
      <c r="B40" s="150"/>
      <c r="C40" s="150"/>
      <c r="D40" s="57" t="s">
        <v>68</v>
      </c>
      <c r="E40" s="101">
        <v>21000</v>
      </c>
      <c r="F40" s="101"/>
      <c r="G40" s="101">
        <v>21000</v>
      </c>
    </row>
    <row r="41" spans="1:7" x14ac:dyDescent="0.25">
      <c r="A41" s="157">
        <v>32</v>
      </c>
      <c r="B41" s="157"/>
      <c r="C41" s="157"/>
      <c r="D41" s="90" t="s">
        <v>20</v>
      </c>
      <c r="E41" s="86">
        <v>20000</v>
      </c>
      <c r="F41" s="86">
        <v>-600</v>
      </c>
      <c r="G41" s="86">
        <f>E41+F41</f>
        <v>19400</v>
      </c>
    </row>
    <row r="42" spans="1:7" ht="38.25" x14ac:dyDescent="0.25">
      <c r="A42" s="157">
        <v>37</v>
      </c>
      <c r="B42" s="157"/>
      <c r="C42" s="157"/>
      <c r="D42" s="90" t="s">
        <v>64</v>
      </c>
      <c r="E42" s="86">
        <v>1000</v>
      </c>
      <c r="F42" s="86">
        <v>600</v>
      </c>
      <c r="G42" s="86">
        <v>1600</v>
      </c>
    </row>
    <row r="43" spans="1:7" x14ac:dyDescent="0.25">
      <c r="A43" s="150" t="s">
        <v>138</v>
      </c>
      <c r="B43" s="150"/>
      <c r="C43" s="150"/>
      <c r="D43" s="89" t="s">
        <v>139</v>
      </c>
      <c r="E43" s="101">
        <v>160000</v>
      </c>
      <c r="F43" s="101"/>
      <c r="G43" s="101">
        <v>160000</v>
      </c>
    </row>
    <row r="44" spans="1:7" x14ac:dyDescent="0.25">
      <c r="A44" s="157">
        <v>32</v>
      </c>
      <c r="B44" s="157"/>
      <c r="C44" s="157"/>
      <c r="D44" s="90" t="s">
        <v>20</v>
      </c>
      <c r="E44" s="86">
        <v>160000</v>
      </c>
      <c r="F44" s="86"/>
      <c r="G44" s="86">
        <v>160000</v>
      </c>
    </row>
    <row r="45" spans="1:7" x14ac:dyDescent="0.25">
      <c r="A45" s="150" t="s">
        <v>150</v>
      </c>
      <c r="B45" s="150"/>
      <c r="C45" s="150"/>
      <c r="D45" s="89" t="s">
        <v>107</v>
      </c>
      <c r="E45" s="101">
        <f>E46</f>
        <v>3874</v>
      </c>
      <c r="F45" s="101">
        <f>F47</f>
        <v>-1236</v>
      </c>
      <c r="G45" s="101">
        <f>E45+F45</f>
        <v>2638</v>
      </c>
    </row>
    <row r="46" spans="1:7" x14ac:dyDescent="0.25">
      <c r="A46" s="148">
        <v>3</v>
      </c>
      <c r="B46" s="148"/>
      <c r="C46" s="148"/>
      <c r="D46" s="90" t="s">
        <v>9</v>
      </c>
      <c r="E46" s="86">
        <f>E47</f>
        <v>3874</v>
      </c>
      <c r="F46" s="86">
        <v>-1236</v>
      </c>
      <c r="G46" s="86">
        <v>2638</v>
      </c>
    </row>
    <row r="47" spans="1:7" x14ac:dyDescent="0.25">
      <c r="A47" s="151">
        <v>32</v>
      </c>
      <c r="B47" s="151"/>
      <c r="C47" s="151"/>
      <c r="D47" s="90" t="s">
        <v>20</v>
      </c>
      <c r="E47" s="86">
        <v>3874</v>
      </c>
      <c r="F47" s="86">
        <v>-1236</v>
      </c>
      <c r="G47" s="86">
        <f>E47+F47</f>
        <v>2638</v>
      </c>
    </row>
    <row r="48" spans="1:7" ht="25.5" x14ac:dyDescent="0.25">
      <c r="A48" s="150" t="s">
        <v>151</v>
      </c>
      <c r="B48" s="150"/>
      <c r="C48" s="150"/>
      <c r="D48" s="89" t="s">
        <v>152</v>
      </c>
      <c r="E48" s="101">
        <f>E49</f>
        <v>13966</v>
      </c>
      <c r="F48" s="101">
        <v>-6383</v>
      </c>
      <c r="G48" s="101">
        <v>7583</v>
      </c>
    </row>
    <row r="49" spans="1:7" x14ac:dyDescent="0.25">
      <c r="A49" s="148">
        <v>3</v>
      </c>
      <c r="B49" s="148"/>
      <c r="C49" s="148"/>
      <c r="D49" s="90" t="s">
        <v>9</v>
      </c>
      <c r="E49" s="86">
        <f>E50</f>
        <v>13966</v>
      </c>
      <c r="F49" s="86">
        <v>-6383</v>
      </c>
      <c r="G49" s="86">
        <v>7583</v>
      </c>
    </row>
    <row r="50" spans="1:7" x14ac:dyDescent="0.25">
      <c r="A50" s="151">
        <v>32</v>
      </c>
      <c r="B50" s="151"/>
      <c r="C50" s="151"/>
      <c r="D50" s="90" t="s">
        <v>20</v>
      </c>
      <c r="E50" s="86">
        <v>13966</v>
      </c>
      <c r="F50" s="86">
        <v>-6383</v>
      </c>
      <c r="G50" s="86">
        <f>E50+F50</f>
        <v>7583</v>
      </c>
    </row>
    <row r="51" spans="1:7" ht="25.5" x14ac:dyDescent="0.25">
      <c r="A51" s="149" t="s">
        <v>114</v>
      </c>
      <c r="B51" s="149"/>
      <c r="C51" s="149"/>
      <c r="D51" s="66" t="s">
        <v>153</v>
      </c>
      <c r="E51" s="103">
        <f>E52+E55</f>
        <v>6100</v>
      </c>
      <c r="F51" s="103">
        <v>-350</v>
      </c>
      <c r="G51" s="103">
        <f>E51+F51</f>
        <v>5750</v>
      </c>
    </row>
    <row r="52" spans="1:7" x14ac:dyDescent="0.25">
      <c r="A52" s="150" t="s">
        <v>154</v>
      </c>
      <c r="B52" s="150"/>
      <c r="C52" s="150"/>
      <c r="D52" s="89" t="s">
        <v>110</v>
      </c>
      <c r="E52" s="101">
        <f>E53</f>
        <v>4100</v>
      </c>
      <c r="F52" s="101">
        <v>-350</v>
      </c>
      <c r="G52" s="101">
        <v>3750</v>
      </c>
    </row>
    <row r="53" spans="1:7" x14ac:dyDescent="0.25">
      <c r="A53" s="148">
        <v>3</v>
      </c>
      <c r="B53" s="148"/>
      <c r="C53" s="148"/>
      <c r="D53" s="90" t="s">
        <v>9</v>
      </c>
      <c r="E53" s="86">
        <f>E54</f>
        <v>4100</v>
      </c>
      <c r="F53" s="86">
        <v>-350</v>
      </c>
      <c r="G53" s="86">
        <f>E53+F53</f>
        <v>3750</v>
      </c>
    </row>
    <row r="54" spans="1:7" x14ac:dyDescent="0.25">
      <c r="A54" s="151">
        <v>31</v>
      </c>
      <c r="B54" s="151"/>
      <c r="C54" s="151"/>
      <c r="D54" s="90" t="s">
        <v>10</v>
      </c>
      <c r="E54" s="86">
        <v>4100</v>
      </c>
      <c r="F54" s="86">
        <v>-350</v>
      </c>
      <c r="G54" s="86">
        <v>3750</v>
      </c>
    </row>
    <row r="55" spans="1:7" ht="25.5" x14ac:dyDescent="0.25">
      <c r="A55" s="150" t="s">
        <v>140</v>
      </c>
      <c r="B55" s="150"/>
      <c r="C55" s="150"/>
      <c r="D55" s="56" t="s">
        <v>68</v>
      </c>
      <c r="E55" s="101">
        <f>E56</f>
        <v>2000</v>
      </c>
      <c r="F55" s="101"/>
      <c r="G55" s="101">
        <v>2000</v>
      </c>
    </row>
    <row r="56" spans="1:7" x14ac:dyDescent="0.25">
      <c r="A56" s="151">
        <v>31</v>
      </c>
      <c r="B56" s="151"/>
      <c r="C56" s="151"/>
      <c r="D56" s="90" t="s">
        <v>10</v>
      </c>
      <c r="E56" s="86">
        <v>2000</v>
      </c>
      <c r="F56" s="86"/>
      <c r="G56" s="86">
        <v>2000</v>
      </c>
    </row>
    <row r="57" spans="1:7" ht="28.5" customHeight="1" x14ac:dyDescent="0.25">
      <c r="A57" s="149" t="s">
        <v>73</v>
      </c>
      <c r="B57" s="149"/>
      <c r="C57" s="149"/>
      <c r="D57" s="66" t="s">
        <v>109</v>
      </c>
      <c r="E57" s="103">
        <f>E58+E62</f>
        <v>108200</v>
      </c>
      <c r="F57" s="103"/>
      <c r="G57" s="103">
        <v>108200</v>
      </c>
    </row>
    <row r="58" spans="1:7" x14ac:dyDescent="0.25">
      <c r="A58" s="150" t="s">
        <v>77</v>
      </c>
      <c r="B58" s="150"/>
      <c r="C58" s="150"/>
      <c r="D58" s="57" t="s">
        <v>110</v>
      </c>
      <c r="E58" s="101">
        <f>E59</f>
        <v>63000</v>
      </c>
      <c r="F58" s="101"/>
      <c r="G58" s="101">
        <f>G59</f>
        <v>63000</v>
      </c>
    </row>
    <row r="59" spans="1:7" x14ac:dyDescent="0.25">
      <c r="A59" s="148">
        <v>3</v>
      </c>
      <c r="B59" s="148"/>
      <c r="C59" s="148"/>
      <c r="D59" s="90" t="s">
        <v>9</v>
      </c>
      <c r="E59" s="86">
        <f>SUM(E60:E61)</f>
        <v>63000</v>
      </c>
      <c r="F59" s="86"/>
      <c r="G59" s="86">
        <f>SUM(G60:G61)</f>
        <v>63000</v>
      </c>
    </row>
    <row r="60" spans="1:7" ht="15" customHeight="1" x14ac:dyDescent="0.25">
      <c r="A60" s="151">
        <v>31</v>
      </c>
      <c r="B60" s="151"/>
      <c r="C60" s="151"/>
      <c r="D60" s="90" t="s">
        <v>10</v>
      </c>
      <c r="E60" s="86">
        <v>60200</v>
      </c>
      <c r="F60" s="86">
        <v>-3700</v>
      </c>
      <c r="G60" s="86">
        <f>E60+F60</f>
        <v>56500</v>
      </c>
    </row>
    <row r="61" spans="1:7" ht="15" customHeight="1" x14ac:dyDescent="0.25">
      <c r="A61" s="169">
        <v>32</v>
      </c>
      <c r="B61" s="169"/>
      <c r="C61" s="169"/>
      <c r="D61" s="90" t="s">
        <v>20</v>
      </c>
      <c r="E61" s="86">
        <v>2800</v>
      </c>
      <c r="F61" s="86">
        <v>3700</v>
      </c>
      <c r="G61" s="86">
        <f>E61+F61</f>
        <v>6500</v>
      </c>
    </row>
    <row r="62" spans="1:7" ht="24" customHeight="1" x14ac:dyDescent="0.25">
      <c r="A62" s="154" t="s">
        <v>137</v>
      </c>
      <c r="B62" s="155"/>
      <c r="C62" s="156"/>
      <c r="D62" s="91" t="s">
        <v>108</v>
      </c>
      <c r="E62" s="101">
        <f>E63</f>
        <v>45200</v>
      </c>
      <c r="F62" s="101"/>
      <c r="G62" s="101">
        <f>G63</f>
        <v>48000</v>
      </c>
    </row>
    <row r="63" spans="1:7" x14ac:dyDescent="0.25">
      <c r="A63" s="148">
        <v>3</v>
      </c>
      <c r="B63" s="148"/>
      <c r="C63" s="148"/>
      <c r="D63" s="65"/>
      <c r="E63" s="86">
        <f>SUM(E64:E65)</f>
        <v>45200</v>
      </c>
      <c r="F63" s="86"/>
      <c r="G63" s="104">
        <f>SUM(G64:G65)</f>
        <v>48000</v>
      </c>
    </row>
    <row r="64" spans="1:7" ht="15" customHeight="1" x14ac:dyDescent="0.25">
      <c r="A64" s="151">
        <v>31</v>
      </c>
      <c r="B64" s="151"/>
      <c r="C64" s="151"/>
      <c r="D64" s="90" t="s">
        <v>10</v>
      </c>
      <c r="E64" s="86">
        <v>35700</v>
      </c>
      <c r="F64" s="86">
        <v>1700</v>
      </c>
      <c r="G64" s="86">
        <v>38500</v>
      </c>
    </row>
    <row r="65" spans="1:7" ht="15" customHeight="1" x14ac:dyDescent="0.25">
      <c r="A65" s="151">
        <v>32</v>
      </c>
      <c r="B65" s="151"/>
      <c r="C65" s="151"/>
      <c r="D65" s="90" t="s">
        <v>20</v>
      </c>
      <c r="E65" s="86">
        <v>9500</v>
      </c>
      <c r="F65" s="86">
        <v>-1700</v>
      </c>
      <c r="G65" s="86">
        <v>9500</v>
      </c>
    </row>
    <row r="66" spans="1:7" ht="25.5" x14ac:dyDescent="0.25">
      <c r="A66" s="152" t="s">
        <v>83</v>
      </c>
      <c r="B66" s="152"/>
      <c r="C66" s="152"/>
      <c r="D66" s="105" t="s">
        <v>84</v>
      </c>
      <c r="E66" s="106">
        <f t="shared" ref="E66:E67" si="2">E67</f>
        <v>2798000</v>
      </c>
      <c r="F66" s="106">
        <v>274100</v>
      </c>
      <c r="G66" s="106">
        <f t="shared" ref="G66" si="3">G67</f>
        <v>3072100</v>
      </c>
    </row>
    <row r="67" spans="1:7" ht="15" customHeight="1" x14ac:dyDescent="0.25">
      <c r="A67" s="153" t="s">
        <v>132</v>
      </c>
      <c r="B67" s="153"/>
      <c r="C67" s="153"/>
      <c r="D67" s="81" t="s">
        <v>68</v>
      </c>
      <c r="E67" s="107">
        <f t="shared" si="2"/>
        <v>2798000</v>
      </c>
      <c r="F67" s="107">
        <v>274100</v>
      </c>
      <c r="G67" s="107">
        <f>E67+F67</f>
        <v>3072100</v>
      </c>
    </row>
    <row r="68" spans="1:7" x14ac:dyDescent="0.25">
      <c r="A68" s="148">
        <v>3</v>
      </c>
      <c r="B68" s="148"/>
      <c r="C68" s="148"/>
      <c r="D68" s="90" t="s">
        <v>9</v>
      </c>
      <c r="E68" s="86">
        <f>SUM(E69:E70)</f>
        <v>2798000</v>
      </c>
      <c r="F68" s="86">
        <f>F69+F70</f>
        <v>274100</v>
      </c>
      <c r="G68" s="86">
        <f>E68+F68</f>
        <v>3072100</v>
      </c>
    </row>
    <row r="69" spans="1:7" x14ac:dyDescent="0.25">
      <c r="A69" s="151">
        <v>31</v>
      </c>
      <c r="B69" s="151"/>
      <c r="C69" s="151"/>
      <c r="D69" s="90" t="s">
        <v>10</v>
      </c>
      <c r="E69" s="86">
        <v>2758000</v>
      </c>
      <c r="F69" s="86">
        <v>258100</v>
      </c>
      <c r="G69" s="86">
        <f t="shared" ref="G69:G70" si="4">E69+F69</f>
        <v>3016100</v>
      </c>
    </row>
    <row r="70" spans="1:7" ht="15" customHeight="1" x14ac:dyDescent="0.25">
      <c r="A70" s="151">
        <v>32</v>
      </c>
      <c r="B70" s="151"/>
      <c r="C70" s="151"/>
      <c r="D70" s="90" t="s">
        <v>20</v>
      </c>
      <c r="E70" s="86">
        <v>40000</v>
      </c>
      <c r="F70" s="86">
        <v>16000</v>
      </c>
      <c r="G70" s="86">
        <f t="shared" si="4"/>
        <v>56000</v>
      </c>
    </row>
    <row r="71" spans="1:7" ht="24" customHeight="1" x14ac:dyDescent="0.25">
      <c r="A71" s="149" t="s">
        <v>115</v>
      </c>
      <c r="B71" s="149"/>
      <c r="C71" s="149"/>
      <c r="D71" s="66" t="s">
        <v>116</v>
      </c>
      <c r="E71" s="103">
        <f>E72</f>
        <v>68875</v>
      </c>
      <c r="F71" s="103"/>
      <c r="G71" s="103">
        <v>68875</v>
      </c>
    </row>
    <row r="72" spans="1:7" x14ac:dyDescent="0.25">
      <c r="A72" s="150" t="s">
        <v>133</v>
      </c>
      <c r="B72" s="150"/>
      <c r="C72" s="150"/>
      <c r="D72" s="89" t="s">
        <v>134</v>
      </c>
      <c r="E72" s="101">
        <f>E73</f>
        <v>68875</v>
      </c>
      <c r="F72" s="101"/>
      <c r="G72" s="86">
        <v>68875</v>
      </c>
    </row>
    <row r="73" spans="1:7" ht="25.5" x14ac:dyDescent="0.25">
      <c r="A73" s="151">
        <v>42</v>
      </c>
      <c r="B73" s="151"/>
      <c r="C73" s="151"/>
      <c r="D73" s="90" t="s">
        <v>27</v>
      </c>
      <c r="E73" s="86">
        <v>68875</v>
      </c>
      <c r="F73" s="86"/>
      <c r="G73" s="86">
        <v>68875</v>
      </c>
    </row>
    <row r="74" spans="1:7" ht="25.5" x14ac:dyDescent="0.25">
      <c r="A74" s="149" t="s">
        <v>85</v>
      </c>
      <c r="B74" s="149"/>
      <c r="C74" s="149"/>
      <c r="D74" s="66" t="s">
        <v>86</v>
      </c>
      <c r="E74" s="103">
        <f>E75+E77+E80+E82+E84+E86+E88+E90+E92</f>
        <v>54977</v>
      </c>
      <c r="F74" s="103">
        <f>F75+F77+F80+F82+F84+F86+F90+F88+F92</f>
        <v>17974</v>
      </c>
      <c r="G74" s="103">
        <f>G75+G77+G80+G84+G82+G86+G88+G90+G92</f>
        <v>72951</v>
      </c>
    </row>
    <row r="75" spans="1:7" x14ac:dyDescent="0.25">
      <c r="A75" s="150" t="s">
        <v>77</v>
      </c>
      <c r="B75" s="150"/>
      <c r="C75" s="150"/>
      <c r="D75" s="56" t="s">
        <v>141</v>
      </c>
      <c r="E75" s="101">
        <f>E76</f>
        <v>8800</v>
      </c>
      <c r="F75" s="101">
        <v>4036</v>
      </c>
      <c r="G75" s="101">
        <f>E75+F75</f>
        <v>12836</v>
      </c>
    </row>
    <row r="76" spans="1:7" ht="25.5" x14ac:dyDescent="0.25">
      <c r="A76" s="151">
        <v>42</v>
      </c>
      <c r="B76" s="151"/>
      <c r="C76" s="151"/>
      <c r="D76" s="90" t="s">
        <v>27</v>
      </c>
      <c r="E76" s="86">
        <v>8800</v>
      </c>
      <c r="F76" s="86">
        <v>4036</v>
      </c>
      <c r="G76" s="86">
        <f>E76+F76</f>
        <v>12836</v>
      </c>
    </row>
    <row r="77" spans="1:7" x14ac:dyDescent="0.25">
      <c r="A77" s="150" t="s">
        <v>135</v>
      </c>
      <c r="B77" s="150"/>
      <c r="C77" s="150"/>
      <c r="D77" s="56" t="s">
        <v>142</v>
      </c>
      <c r="E77" s="101">
        <v>0</v>
      </c>
      <c r="F77" s="101">
        <v>1237</v>
      </c>
      <c r="G77" s="101">
        <f>G78</f>
        <v>1237</v>
      </c>
    </row>
    <row r="78" spans="1:7" ht="25.5" customHeight="1" x14ac:dyDescent="0.25">
      <c r="A78" s="148">
        <v>4</v>
      </c>
      <c r="B78" s="148"/>
      <c r="C78" s="148"/>
      <c r="D78" s="90" t="s">
        <v>11</v>
      </c>
      <c r="E78" s="86">
        <v>0</v>
      </c>
      <c r="F78" s="86">
        <v>1237</v>
      </c>
      <c r="G78" s="86">
        <v>1237</v>
      </c>
    </row>
    <row r="79" spans="1:7" ht="25.5" x14ac:dyDescent="0.25">
      <c r="A79" s="151">
        <v>42</v>
      </c>
      <c r="B79" s="151"/>
      <c r="C79" s="151"/>
      <c r="D79" s="90" t="s">
        <v>27</v>
      </c>
      <c r="E79" s="86">
        <v>0</v>
      </c>
      <c r="F79" s="86">
        <v>1237</v>
      </c>
      <c r="G79" s="86">
        <v>1237</v>
      </c>
    </row>
    <row r="80" spans="1:7" ht="25.5" x14ac:dyDescent="0.25">
      <c r="A80" s="150" t="s">
        <v>132</v>
      </c>
      <c r="B80" s="150"/>
      <c r="C80" s="150"/>
      <c r="D80" s="56" t="s">
        <v>68</v>
      </c>
      <c r="E80" s="101">
        <f>E81</f>
        <v>40000</v>
      </c>
      <c r="F80" s="101">
        <v>3780</v>
      </c>
      <c r="G80" s="101">
        <f>E80+F80</f>
        <v>43780</v>
      </c>
    </row>
    <row r="81" spans="1:7" ht="25.5" x14ac:dyDescent="0.25">
      <c r="A81" s="151">
        <v>42</v>
      </c>
      <c r="B81" s="151"/>
      <c r="C81" s="151"/>
      <c r="D81" s="90" t="s">
        <v>27</v>
      </c>
      <c r="E81" s="86">
        <v>40000</v>
      </c>
      <c r="F81" s="86">
        <v>3780</v>
      </c>
      <c r="G81" s="86">
        <f>E81+F81</f>
        <v>43780</v>
      </c>
    </row>
    <row r="82" spans="1:7" ht="25.5" x14ac:dyDescent="0.25">
      <c r="A82" s="150" t="s">
        <v>143</v>
      </c>
      <c r="B82" s="150"/>
      <c r="C82" s="150"/>
      <c r="D82" s="56" t="s">
        <v>144</v>
      </c>
      <c r="E82" s="101">
        <f>E83</f>
        <v>4000</v>
      </c>
      <c r="F82" s="101">
        <v>1000</v>
      </c>
      <c r="G82" s="101">
        <f t="shared" ref="G82:G88" si="5">E82+F82</f>
        <v>5000</v>
      </c>
    </row>
    <row r="83" spans="1:7" ht="25.5" x14ac:dyDescent="0.25">
      <c r="A83" s="151">
        <v>42</v>
      </c>
      <c r="B83" s="151"/>
      <c r="C83" s="151"/>
      <c r="D83" s="90" t="s">
        <v>27</v>
      </c>
      <c r="E83" s="86">
        <v>4000</v>
      </c>
      <c r="F83" s="86">
        <v>1000</v>
      </c>
      <c r="G83" s="86">
        <f t="shared" si="5"/>
        <v>5000</v>
      </c>
    </row>
    <row r="84" spans="1:7" ht="38.25" x14ac:dyDescent="0.25">
      <c r="A84" s="150" t="s">
        <v>158</v>
      </c>
      <c r="B84" s="150"/>
      <c r="C84" s="150"/>
      <c r="D84" s="56" t="s">
        <v>159</v>
      </c>
      <c r="E84" s="86">
        <v>0</v>
      </c>
      <c r="F84" s="101">
        <v>300</v>
      </c>
      <c r="G84" s="101">
        <f t="shared" si="5"/>
        <v>300</v>
      </c>
    </row>
    <row r="85" spans="1:7" ht="25.5" x14ac:dyDescent="0.25">
      <c r="A85" s="151">
        <v>42</v>
      </c>
      <c r="B85" s="151"/>
      <c r="C85" s="151"/>
      <c r="D85" s="90" t="s">
        <v>27</v>
      </c>
      <c r="E85" s="86">
        <v>0</v>
      </c>
      <c r="F85" s="86">
        <v>300</v>
      </c>
      <c r="G85" s="86">
        <f t="shared" si="5"/>
        <v>300</v>
      </c>
    </row>
    <row r="86" spans="1:7" x14ac:dyDescent="0.25">
      <c r="A86" s="154" t="s">
        <v>169</v>
      </c>
      <c r="B86" s="155"/>
      <c r="C86" s="156"/>
      <c r="D86" s="112" t="s">
        <v>170</v>
      </c>
      <c r="E86" s="86"/>
      <c r="F86" s="101">
        <v>295</v>
      </c>
      <c r="G86" s="101">
        <f t="shared" si="5"/>
        <v>295</v>
      </c>
    </row>
    <row r="87" spans="1:7" ht="25.5" x14ac:dyDescent="0.25">
      <c r="A87" s="170">
        <v>42</v>
      </c>
      <c r="B87" s="171"/>
      <c r="C87" s="172"/>
      <c r="D87" s="113" t="s">
        <v>27</v>
      </c>
      <c r="E87" s="86"/>
      <c r="F87" s="86">
        <v>295</v>
      </c>
      <c r="G87" s="86">
        <f t="shared" si="5"/>
        <v>295</v>
      </c>
    </row>
    <row r="88" spans="1:7" ht="14.45" customHeight="1" x14ac:dyDescent="0.25">
      <c r="A88" s="154" t="s">
        <v>171</v>
      </c>
      <c r="B88" s="155"/>
      <c r="C88" s="156"/>
      <c r="D88" s="112" t="s">
        <v>172</v>
      </c>
      <c r="E88" s="86"/>
      <c r="F88" s="101">
        <v>7325</v>
      </c>
      <c r="G88" s="101">
        <f t="shared" si="5"/>
        <v>7325</v>
      </c>
    </row>
    <row r="89" spans="1:7" ht="25.5" x14ac:dyDescent="0.25">
      <c r="A89" s="170">
        <v>42</v>
      </c>
      <c r="B89" s="171"/>
      <c r="C89" s="172"/>
      <c r="D89" s="113" t="s">
        <v>27</v>
      </c>
      <c r="E89" s="86"/>
      <c r="F89" s="86">
        <v>7325</v>
      </c>
      <c r="G89" s="86">
        <f>E89+F89</f>
        <v>7325</v>
      </c>
    </row>
    <row r="90" spans="1:7" x14ac:dyDescent="0.25">
      <c r="A90" s="150" t="s">
        <v>117</v>
      </c>
      <c r="B90" s="150"/>
      <c r="C90" s="150"/>
      <c r="D90" s="89" t="s">
        <v>113</v>
      </c>
      <c r="E90" s="101">
        <f>E91</f>
        <v>2086</v>
      </c>
      <c r="F90" s="101"/>
      <c r="G90" s="101">
        <f>E90+F90</f>
        <v>2086</v>
      </c>
    </row>
    <row r="91" spans="1:7" ht="25.5" x14ac:dyDescent="0.25">
      <c r="A91" s="151">
        <v>42</v>
      </c>
      <c r="B91" s="151"/>
      <c r="C91" s="151"/>
      <c r="D91" s="90" t="s">
        <v>27</v>
      </c>
      <c r="E91" s="86">
        <v>2086</v>
      </c>
      <c r="F91" s="86"/>
      <c r="G91" s="86">
        <f t="shared" ref="G91" si="6">E91+F91</f>
        <v>2086</v>
      </c>
    </row>
    <row r="92" spans="1:7" ht="25.5" x14ac:dyDescent="0.25">
      <c r="A92" s="150" t="s">
        <v>118</v>
      </c>
      <c r="B92" s="150"/>
      <c r="C92" s="150"/>
      <c r="D92" s="89" t="s">
        <v>155</v>
      </c>
      <c r="E92" s="101">
        <f>E93</f>
        <v>91</v>
      </c>
      <c r="F92" s="101">
        <v>1</v>
      </c>
      <c r="G92" s="101">
        <v>92</v>
      </c>
    </row>
    <row r="93" spans="1:7" ht="25.5" x14ac:dyDescent="0.25">
      <c r="A93" s="151">
        <v>42</v>
      </c>
      <c r="B93" s="151"/>
      <c r="C93" s="151"/>
      <c r="D93" s="90" t="s">
        <v>27</v>
      </c>
      <c r="E93" s="86">
        <v>91</v>
      </c>
      <c r="F93" s="86">
        <v>1</v>
      </c>
      <c r="G93" s="86">
        <v>92</v>
      </c>
    </row>
    <row r="94" spans="1:7" ht="38.25" x14ac:dyDescent="0.25">
      <c r="A94" s="149" t="s">
        <v>87</v>
      </c>
      <c r="B94" s="149"/>
      <c r="C94" s="149"/>
      <c r="D94" s="66" t="s">
        <v>88</v>
      </c>
      <c r="E94" s="103">
        <f>E95</f>
        <v>6300</v>
      </c>
      <c r="F94" s="103"/>
      <c r="G94" s="103">
        <f>G95</f>
        <v>6300</v>
      </c>
    </row>
    <row r="95" spans="1:7" x14ac:dyDescent="0.25">
      <c r="A95" s="150" t="s">
        <v>133</v>
      </c>
      <c r="B95" s="150"/>
      <c r="C95" s="150"/>
      <c r="D95" s="58" t="s">
        <v>134</v>
      </c>
      <c r="E95" s="101">
        <f>E96</f>
        <v>6300</v>
      </c>
      <c r="F95" s="101"/>
      <c r="G95" s="101">
        <f>G96</f>
        <v>6300</v>
      </c>
    </row>
    <row r="96" spans="1:7" x14ac:dyDescent="0.25">
      <c r="A96" s="148">
        <v>3</v>
      </c>
      <c r="B96" s="148"/>
      <c r="C96" s="148"/>
      <c r="D96" s="90" t="s">
        <v>9</v>
      </c>
      <c r="E96" s="86">
        <f>E97</f>
        <v>6300</v>
      </c>
      <c r="F96" s="86"/>
      <c r="G96" s="86">
        <v>6300</v>
      </c>
    </row>
    <row r="97" spans="1:7" x14ac:dyDescent="0.25">
      <c r="A97" s="151">
        <v>32</v>
      </c>
      <c r="B97" s="151"/>
      <c r="C97" s="151"/>
      <c r="D97" s="90" t="s">
        <v>20</v>
      </c>
      <c r="E97" s="86">
        <v>6300</v>
      </c>
      <c r="F97" s="86"/>
      <c r="G97" s="86">
        <v>6300</v>
      </c>
    </row>
    <row r="98" spans="1:7" x14ac:dyDescent="0.25">
      <c r="A98" s="149" t="s">
        <v>89</v>
      </c>
      <c r="B98" s="149"/>
      <c r="C98" s="149"/>
      <c r="D98" s="66" t="s">
        <v>90</v>
      </c>
      <c r="E98" s="103">
        <f>E99</f>
        <v>73400</v>
      </c>
      <c r="F98" s="103">
        <f>F99</f>
        <v>26400</v>
      </c>
      <c r="G98" s="103">
        <f>G99</f>
        <v>99800</v>
      </c>
    </row>
    <row r="99" spans="1:7" ht="25.5" x14ac:dyDescent="0.25">
      <c r="A99" s="149" t="s">
        <v>157</v>
      </c>
      <c r="B99" s="149"/>
      <c r="C99" s="149"/>
      <c r="D99" s="66" t="s">
        <v>145</v>
      </c>
      <c r="E99" s="103">
        <f>E100</f>
        <v>73400</v>
      </c>
      <c r="F99" s="103">
        <v>26400</v>
      </c>
      <c r="G99" s="103">
        <f>G100</f>
        <v>99800</v>
      </c>
    </row>
    <row r="100" spans="1:7" x14ac:dyDescent="0.25">
      <c r="A100" s="150" t="s">
        <v>96</v>
      </c>
      <c r="B100" s="150"/>
      <c r="C100" s="150"/>
      <c r="D100" s="89" t="s">
        <v>148</v>
      </c>
      <c r="E100" s="101">
        <f>E101</f>
        <v>73400</v>
      </c>
      <c r="F100" s="101">
        <f>F101</f>
        <v>26400</v>
      </c>
      <c r="G100" s="103">
        <f>G101</f>
        <v>99800</v>
      </c>
    </row>
    <row r="101" spans="1:7" x14ac:dyDescent="0.25">
      <c r="A101" s="148">
        <v>3</v>
      </c>
      <c r="B101" s="148"/>
      <c r="C101" s="148"/>
      <c r="D101" s="90" t="s">
        <v>9</v>
      </c>
      <c r="E101" s="86">
        <f>SUM(E102:E103)</f>
        <v>73400</v>
      </c>
      <c r="F101" s="86">
        <f>F102+F103</f>
        <v>26400</v>
      </c>
      <c r="G101" s="86">
        <f>E101+F101</f>
        <v>99800</v>
      </c>
    </row>
    <row r="102" spans="1:7" x14ac:dyDescent="0.25">
      <c r="A102" s="151">
        <v>31</v>
      </c>
      <c r="B102" s="151"/>
      <c r="C102" s="151"/>
      <c r="D102" s="90" t="s">
        <v>10</v>
      </c>
      <c r="E102" s="86">
        <v>68900</v>
      </c>
      <c r="F102" s="86">
        <v>25900</v>
      </c>
      <c r="G102" s="86">
        <f t="shared" ref="G102:G103" si="7">E102+F102</f>
        <v>94800</v>
      </c>
    </row>
    <row r="103" spans="1:7" x14ac:dyDescent="0.25">
      <c r="A103" s="151">
        <v>32</v>
      </c>
      <c r="B103" s="151"/>
      <c r="C103" s="151"/>
      <c r="D103" s="90" t="s">
        <v>20</v>
      </c>
      <c r="E103" s="86">
        <v>4500</v>
      </c>
      <c r="F103" s="86">
        <v>500</v>
      </c>
      <c r="G103" s="86">
        <f t="shared" si="7"/>
        <v>5000</v>
      </c>
    </row>
    <row r="104" spans="1:7" ht="25.5" x14ac:dyDescent="0.25">
      <c r="A104" s="149" t="s">
        <v>122</v>
      </c>
      <c r="B104" s="149"/>
      <c r="C104" s="149"/>
      <c r="D104" s="66" t="s">
        <v>156</v>
      </c>
      <c r="E104" s="103">
        <f>E105</f>
        <v>2000</v>
      </c>
      <c r="F104" s="103">
        <v>2042</v>
      </c>
      <c r="G104" s="103">
        <v>4042</v>
      </c>
    </row>
    <row r="105" spans="1:7" ht="38.25" x14ac:dyDescent="0.25">
      <c r="A105" s="149" t="s">
        <v>146</v>
      </c>
      <c r="B105" s="149"/>
      <c r="C105" s="149"/>
      <c r="D105" s="66" t="s">
        <v>147</v>
      </c>
      <c r="E105" s="103">
        <f>E106</f>
        <v>2000</v>
      </c>
      <c r="F105" s="103">
        <v>2042</v>
      </c>
      <c r="G105" s="103">
        <v>4042</v>
      </c>
    </row>
    <row r="106" spans="1:7" x14ac:dyDescent="0.25">
      <c r="A106" s="150" t="s">
        <v>96</v>
      </c>
      <c r="B106" s="150"/>
      <c r="C106" s="150"/>
      <c r="D106" s="57" t="s">
        <v>148</v>
      </c>
      <c r="E106" s="101">
        <f>E107</f>
        <v>2000</v>
      </c>
      <c r="F106" s="101">
        <v>2042</v>
      </c>
      <c r="G106" s="101">
        <v>4042</v>
      </c>
    </row>
    <row r="107" spans="1:7" x14ac:dyDescent="0.25">
      <c r="A107" s="148">
        <v>3</v>
      </c>
      <c r="B107" s="148"/>
      <c r="C107" s="148"/>
      <c r="D107" s="90" t="s">
        <v>9</v>
      </c>
      <c r="E107" s="86">
        <v>2000</v>
      </c>
      <c r="F107" s="86">
        <v>2042</v>
      </c>
      <c r="G107" s="86">
        <v>4042</v>
      </c>
    </row>
    <row r="108" spans="1:7" ht="15.75" thickBot="1" x14ac:dyDescent="0.3">
      <c r="A108" s="151">
        <v>32</v>
      </c>
      <c r="B108" s="151"/>
      <c r="C108" s="151"/>
      <c r="D108" s="90" t="s">
        <v>20</v>
      </c>
      <c r="E108" s="86">
        <v>2000</v>
      </c>
      <c r="F108" s="86">
        <v>2042</v>
      </c>
      <c r="G108" s="86">
        <f>E108+F108</f>
        <v>4042</v>
      </c>
    </row>
    <row r="109" spans="1:7" ht="15.75" thickBot="1" x14ac:dyDescent="0.3">
      <c r="A109" s="108" t="s">
        <v>94</v>
      </c>
      <c r="B109" s="109"/>
      <c r="C109" s="109"/>
      <c r="D109" s="110"/>
      <c r="E109" s="111">
        <f>E6+E14+E19+E98+E104</f>
        <v>3663932</v>
      </c>
      <c r="F109" s="111">
        <f>F104+F98+F19+F14</f>
        <v>379983</v>
      </c>
      <c r="G109" s="111">
        <f>G6+G14+G19+G98+G104</f>
        <v>4043915</v>
      </c>
    </row>
    <row r="110" spans="1:7" x14ac:dyDescent="0.25">
      <c r="E110" s="104"/>
    </row>
    <row r="111" spans="1:7" x14ac:dyDescent="0.25">
      <c r="D111" s="55"/>
    </row>
    <row r="118" ht="25.5" customHeight="1" x14ac:dyDescent="0.25"/>
    <row r="125" ht="25.5" customHeight="1" x14ac:dyDescent="0.25"/>
    <row r="132" ht="25.5" customHeight="1" x14ac:dyDescent="0.25"/>
    <row r="133" ht="15" customHeight="1" x14ac:dyDescent="0.25"/>
    <row r="134" ht="15" customHeight="1" x14ac:dyDescent="0.25"/>
    <row r="136" ht="15" customHeight="1" x14ac:dyDescent="0.25"/>
    <row r="137" ht="15" customHeight="1" x14ac:dyDescent="0.25"/>
    <row r="138" ht="16.5" customHeight="1" x14ac:dyDescent="0.25"/>
    <row r="139" ht="15" customHeight="1" x14ac:dyDescent="0.25"/>
  </sheetData>
  <mergeCells count="104">
    <mergeCell ref="A32:C32"/>
    <mergeCell ref="A86:C86"/>
    <mergeCell ref="A87:C87"/>
    <mergeCell ref="A88:C88"/>
    <mergeCell ref="A89:C89"/>
    <mergeCell ref="A29:C29"/>
    <mergeCell ref="A45:C45"/>
    <mergeCell ref="A85:C85"/>
    <mergeCell ref="A30:C30"/>
    <mergeCell ref="A40:C40"/>
    <mergeCell ref="A34:C34"/>
    <mergeCell ref="A35:C35"/>
    <mergeCell ref="A31:C31"/>
    <mergeCell ref="A33:C33"/>
    <mergeCell ref="A52:C52"/>
    <mergeCell ref="A39:C39"/>
    <mergeCell ref="A41:C41"/>
    <mergeCell ref="A42:C42"/>
    <mergeCell ref="A43:C43"/>
    <mergeCell ref="A44:C44"/>
    <mergeCell ref="A48:C48"/>
    <mergeCell ref="A49:C49"/>
    <mergeCell ref="A50:C50"/>
    <mergeCell ref="A47:C47"/>
    <mergeCell ref="A59:C59"/>
    <mergeCell ref="A55:C55"/>
    <mergeCell ref="A56:C56"/>
    <mergeCell ref="A70:C70"/>
    <mergeCell ref="A74:C74"/>
    <mergeCell ref="A60:C60"/>
    <mergeCell ref="A61:C61"/>
    <mergeCell ref="A64:C64"/>
    <mergeCell ref="A62:C62"/>
    <mergeCell ref="A24:C24"/>
    <mergeCell ref="A28:C28"/>
    <mergeCell ref="A19:C19"/>
    <mergeCell ref="A20:C20"/>
    <mergeCell ref="A21:C21"/>
    <mergeCell ref="A22:C22"/>
    <mergeCell ref="A23:C23"/>
    <mergeCell ref="A25:C25"/>
    <mergeCell ref="A15:C15"/>
    <mergeCell ref="A17:C17"/>
    <mergeCell ref="A16:C16"/>
    <mergeCell ref="A18:C18"/>
    <mergeCell ref="A6:C6"/>
    <mergeCell ref="A7:C7"/>
    <mergeCell ref="A3:G3"/>
    <mergeCell ref="A5:C5"/>
    <mergeCell ref="A14:C14"/>
    <mergeCell ref="A11:C11"/>
    <mergeCell ref="A12:C12"/>
    <mergeCell ref="A13:C13"/>
    <mergeCell ref="A8:C8"/>
    <mergeCell ref="A9:C9"/>
    <mergeCell ref="A10:C10"/>
    <mergeCell ref="A1:J1"/>
    <mergeCell ref="A104:C104"/>
    <mergeCell ref="A92:C92"/>
    <mergeCell ref="A79:C79"/>
    <mergeCell ref="A80:C80"/>
    <mergeCell ref="A81:C81"/>
    <mergeCell ref="A82:C82"/>
    <mergeCell ref="A83:C83"/>
    <mergeCell ref="A65:C65"/>
    <mergeCell ref="A66:C66"/>
    <mergeCell ref="A67:C67"/>
    <mergeCell ref="A68:C68"/>
    <mergeCell ref="A77:C77"/>
    <mergeCell ref="A84:C84"/>
    <mergeCell ref="A78:C78"/>
    <mergeCell ref="A72:C72"/>
    <mergeCell ref="A73:C73"/>
    <mergeCell ref="A75:C75"/>
    <mergeCell ref="A76:C76"/>
    <mergeCell ref="A71:C71"/>
    <mergeCell ref="A53:C53"/>
    <mergeCell ref="A36:C36"/>
    <mergeCell ref="A37:C37"/>
    <mergeCell ref="A38:C38"/>
    <mergeCell ref="A46:C46"/>
    <mergeCell ref="A63:C63"/>
    <mergeCell ref="A51:C51"/>
    <mergeCell ref="A106:C106"/>
    <mergeCell ref="A107:C107"/>
    <mergeCell ref="A108:C108"/>
    <mergeCell ref="A99:C99"/>
    <mergeCell ref="A94:C94"/>
    <mergeCell ref="A95:C95"/>
    <mergeCell ref="A96:C96"/>
    <mergeCell ref="A97:C97"/>
    <mergeCell ref="A98:C98"/>
    <mergeCell ref="A102:C102"/>
    <mergeCell ref="A105:C105"/>
    <mergeCell ref="A103:C103"/>
    <mergeCell ref="A100:C100"/>
    <mergeCell ref="A101:C101"/>
    <mergeCell ref="A54:C54"/>
    <mergeCell ref="A69:C69"/>
    <mergeCell ref="A90:C90"/>
    <mergeCell ref="A91:C91"/>
    <mergeCell ref="A93:C93"/>
    <mergeCell ref="A57:C57"/>
    <mergeCell ref="A58:C58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Nada</cp:lastModifiedBy>
  <cp:lastPrinted>2025-12-22T08:43:26Z</cp:lastPrinted>
  <dcterms:created xsi:type="dcterms:W3CDTF">2022-08-12T12:51:27Z</dcterms:created>
  <dcterms:modified xsi:type="dcterms:W3CDTF">2025-12-22T08:43:59Z</dcterms:modified>
</cp:coreProperties>
</file>