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a\Desktop\Izvješća 2026\I.rebalans\"/>
    </mc:Choice>
  </mc:AlternateContent>
  <bookViews>
    <workbookView xWindow="0" yWindow="0" windowWidth="25200" windowHeight="11880" firstSheet="3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7" l="1"/>
  <c r="G80" i="7"/>
  <c r="G81" i="7"/>
  <c r="G82" i="7"/>
  <c r="G83" i="7"/>
  <c r="F76" i="7"/>
  <c r="F77" i="7"/>
  <c r="G29" i="10" l="1"/>
  <c r="H29" i="10"/>
  <c r="G14" i="10" l="1"/>
  <c r="F22" i="10"/>
  <c r="H22" i="10"/>
  <c r="G22" i="10"/>
  <c r="G123" i="7" l="1"/>
  <c r="F123" i="7"/>
  <c r="G127" i="7"/>
  <c r="F127" i="7"/>
  <c r="G111" i="7"/>
  <c r="G108" i="7"/>
  <c r="G105" i="7"/>
  <c r="G102" i="7"/>
  <c r="G99" i="7"/>
  <c r="G96" i="7"/>
  <c r="G86" i="7"/>
  <c r="G90" i="7"/>
  <c r="G64" i="7"/>
  <c r="G61" i="7"/>
  <c r="G44" i="7"/>
  <c r="G41" i="7"/>
  <c r="G33" i="7"/>
  <c r="G30" i="7"/>
  <c r="G27" i="7"/>
  <c r="G24" i="7"/>
  <c r="E18" i="7"/>
  <c r="G21" i="7"/>
  <c r="G19" i="7"/>
  <c r="G9" i="7"/>
  <c r="F14" i="10" l="1"/>
  <c r="H21" i="10" l="1"/>
  <c r="F21" i="10"/>
  <c r="G13" i="10"/>
  <c r="H13" i="10" s="1"/>
  <c r="G12" i="10"/>
  <c r="H12" i="10" s="1"/>
  <c r="H11" i="10" s="1"/>
  <c r="G10" i="10"/>
  <c r="H10" i="10" s="1"/>
  <c r="E24" i="3"/>
  <c r="E23" i="3"/>
  <c r="F30" i="3"/>
  <c r="E30" i="3"/>
  <c r="F26" i="3"/>
  <c r="F27" i="3"/>
  <c r="F28" i="3"/>
  <c r="F29" i="3"/>
  <c r="F25" i="3"/>
  <c r="F24" i="3" s="1"/>
  <c r="E11" i="3"/>
  <c r="F11" i="3" s="1"/>
  <c r="F10" i="3" s="1"/>
  <c r="F12" i="3"/>
  <c r="F13" i="3"/>
  <c r="F14" i="3"/>
  <c r="F15" i="3"/>
  <c r="F16" i="3"/>
  <c r="F17" i="3"/>
  <c r="C41" i="8"/>
  <c r="G11" i="10" l="1"/>
  <c r="E10" i="3"/>
  <c r="G9" i="10" s="1"/>
  <c r="D46" i="8"/>
  <c r="D45" i="8" s="1"/>
  <c r="C45" i="8"/>
  <c r="C34" i="8" s="1"/>
  <c r="D42" i="8"/>
  <c r="D41" i="8" s="1"/>
  <c r="D43" i="8"/>
  <c r="D44" i="8"/>
  <c r="C19" i="8"/>
  <c r="C10" i="8" s="1"/>
  <c r="B19" i="8"/>
  <c r="B16" i="8"/>
  <c r="C16" i="8"/>
  <c r="C57" i="8"/>
  <c r="D57" i="8"/>
  <c r="B57" i="8"/>
  <c r="D20" i="8"/>
  <c r="D19" i="8" s="1"/>
  <c r="D18" i="8"/>
  <c r="D17" i="8"/>
  <c r="D14" i="8"/>
  <c r="D11" i="8"/>
  <c r="F13" i="6"/>
  <c r="F12" i="6"/>
  <c r="D13" i="9"/>
  <c r="D12" i="9" s="1"/>
  <c r="F117" i="7"/>
  <c r="F11" i="7" s="1"/>
  <c r="F131" i="7" s="1"/>
  <c r="G130" i="7"/>
  <c r="G129" i="7"/>
  <c r="F128" i="7"/>
  <c r="G128" i="7" s="1"/>
  <c r="F124" i="7"/>
  <c r="G124" i="7" s="1"/>
  <c r="G126" i="7"/>
  <c r="G125" i="7"/>
  <c r="G117" i="7"/>
  <c r="G118" i="7"/>
  <c r="G120" i="7"/>
  <c r="G121" i="7"/>
  <c r="G122" i="7"/>
  <c r="G115" i="7"/>
  <c r="G116" i="7"/>
  <c r="G110" i="7"/>
  <c r="G112" i="7"/>
  <c r="G109" i="7"/>
  <c r="G107" i="7"/>
  <c r="G106" i="7"/>
  <c r="G101" i="7"/>
  <c r="G103" i="7"/>
  <c r="G100" i="7"/>
  <c r="G97" i="7"/>
  <c r="G93" i="7"/>
  <c r="G94" i="7"/>
  <c r="G91" i="7"/>
  <c r="G85" i="7"/>
  <c r="G87" i="7"/>
  <c r="G84" i="7"/>
  <c r="G78" i="7"/>
  <c r="G79" i="7"/>
  <c r="G73" i="7"/>
  <c r="G74" i="7"/>
  <c r="G69" i="7"/>
  <c r="G70" i="7"/>
  <c r="F59" i="7"/>
  <c r="G65" i="7"/>
  <c r="G63" i="7"/>
  <c r="G60" i="7"/>
  <c r="G62" i="7"/>
  <c r="G58" i="7"/>
  <c r="G57" i="7"/>
  <c r="G56" i="7"/>
  <c r="G54" i="7"/>
  <c r="G55" i="7"/>
  <c r="G53" i="7"/>
  <c r="G50" i="7"/>
  <c r="G51" i="7"/>
  <c r="G52" i="7"/>
  <c r="G48" i="7"/>
  <c r="G49" i="7"/>
  <c r="F46" i="7"/>
  <c r="G46" i="7" s="1"/>
  <c r="G45" i="7"/>
  <c r="G43" i="7"/>
  <c r="G42" i="7"/>
  <c r="G40" i="7"/>
  <c r="G39" i="7"/>
  <c r="G38" i="7"/>
  <c r="G36" i="7"/>
  <c r="G32" i="7"/>
  <c r="G34" i="7"/>
  <c r="G35" i="7"/>
  <c r="G29" i="7"/>
  <c r="G31" i="7"/>
  <c r="G28" i="7"/>
  <c r="G23" i="7"/>
  <c r="G25" i="7"/>
  <c r="G18" i="7"/>
  <c r="G20" i="7"/>
  <c r="G22" i="7"/>
  <c r="G16" i="7"/>
  <c r="G15" i="7"/>
  <c r="G7" i="7"/>
  <c r="G8" i="7"/>
  <c r="G10" i="7"/>
  <c r="G6" i="7"/>
  <c r="E119" i="7"/>
  <c r="E118" i="7" s="1"/>
  <c r="E117" i="7" s="1"/>
  <c r="E114" i="7"/>
  <c r="E113" i="7" s="1"/>
  <c r="G113" i="7" s="1"/>
  <c r="E104" i="7"/>
  <c r="G104" i="7" s="1"/>
  <c r="E98" i="7"/>
  <c r="G98" i="7" s="1"/>
  <c r="E95" i="7"/>
  <c r="G95" i="7" s="1"/>
  <c r="E92" i="7"/>
  <c r="G92" i="7" s="1"/>
  <c r="E89" i="7"/>
  <c r="G89" i="7" s="1"/>
  <c r="E77" i="7"/>
  <c r="E76" i="7" s="1"/>
  <c r="E75" i="7" s="1"/>
  <c r="G75" i="7" s="1"/>
  <c r="E72" i="7"/>
  <c r="E71" i="7" s="1"/>
  <c r="G71" i="7" s="1"/>
  <c r="E68" i="7"/>
  <c r="E67" i="7" s="1"/>
  <c r="G67" i="7" s="1"/>
  <c r="E59" i="7"/>
  <c r="E26" i="7"/>
  <c r="G26" i="7" s="1"/>
  <c r="E14" i="7"/>
  <c r="E13" i="7" s="1"/>
  <c r="E12" i="7" s="1"/>
  <c r="B13" i="9"/>
  <c r="B12" i="9"/>
  <c r="D13" i="6"/>
  <c r="D12" i="6" s="1"/>
  <c r="H9" i="10" l="1"/>
  <c r="G8" i="10"/>
  <c r="D16" i="8"/>
  <c r="D10" i="8" s="1"/>
  <c r="F88" i="7"/>
  <c r="G119" i="7"/>
  <c r="G68" i="7"/>
  <c r="G114" i="7"/>
  <c r="G59" i="7"/>
  <c r="G72" i="7"/>
  <c r="G77" i="7"/>
  <c r="G76" i="7"/>
  <c r="G17" i="7"/>
  <c r="F17" i="7"/>
  <c r="G13" i="7"/>
  <c r="G12" i="7" s="1"/>
  <c r="G14" i="7"/>
  <c r="E17" i="7"/>
  <c r="E11" i="7" s="1"/>
  <c r="E131" i="7" s="1"/>
  <c r="E66" i="7"/>
  <c r="G66" i="7" s="1"/>
  <c r="E88" i="7"/>
  <c r="B11" i="5"/>
  <c r="B10" i="5" s="1"/>
  <c r="B41" i="8"/>
  <c r="B38" i="8"/>
  <c r="B35" i="8"/>
  <c r="D35" i="8" s="1"/>
  <c r="B28" i="8"/>
  <c r="B14" i="8"/>
  <c r="B11" i="8"/>
  <c r="D30" i="3"/>
  <c r="D24" i="3"/>
  <c r="D11" i="3"/>
  <c r="D10" i="3"/>
  <c r="H8" i="10"/>
  <c r="H14" i="10" s="1"/>
  <c r="F11" i="10"/>
  <c r="F8" i="10"/>
  <c r="F29" i="10" s="1"/>
  <c r="B10" i="8" l="1"/>
  <c r="G88" i="7"/>
  <c r="G11" i="7" s="1"/>
  <c r="G131" i="7" s="1"/>
  <c r="D23" i="3"/>
  <c r="F23" i="3" s="1"/>
  <c r="F37" i="10" l="1"/>
  <c r="G34" i="10" s="1"/>
  <c r="G37" i="10" s="1"/>
  <c r="H34" i="10" s="1"/>
  <c r="H37" i="10" s="1"/>
  <c r="D34" i="8" l="1"/>
  <c r="B45" i="8"/>
  <c r="B34" i="8"/>
</calcChain>
</file>

<file path=xl/sharedStrings.xml><?xml version="1.0" encoding="utf-8"?>
<sst xmlns="http://schemas.openxmlformats.org/spreadsheetml/2006/main" count="353" uniqueCount="174">
  <si>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</si>
  <si>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</si>
  <si>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</si>
  <si>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</si>
  <si>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</si>
  <si>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</si>
  <si>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</si>
  <si>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</si>
  <si>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</si>
  <si>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</si>
  <si>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</si>
  <si>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</si>
  <si>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</si>
  <si>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</si>
  <si>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</si>
  <si>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</si>
  <si>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</si>
  <si>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</si>
  <si>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</si>
  <si>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</si>
  <si>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</si>
  <si>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</si>
  <si>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</si>
  <si>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</si>
  <si>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</si>
  <si>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</si>
  <si>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</si>
  <si>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</si>
  <si>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</si>
  <si>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</si>
  <si>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</si>
  <si>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</si>
  <si>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</si>
  <si>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</si>
  <si>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</si>
  <si>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</si>
  <si>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</si>
  <si>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</si>
  <si>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</si>
  <si>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</si>
  <si>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</si>
  <si>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</si>
  <si>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</si>
  <si>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</si>
  <si>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</si>
  <si>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</si>
  <si>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</si>
  <si>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</si>
  <si>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</si>
  <si>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</si>
  <si>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</si>
  <si>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</si>
  <si>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</si>
  <si>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</si>
  <si>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</si>
  <si>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</si>
  <si>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</si>
  <si>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</si>
  <si>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</si>
  <si>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</si>
  <si>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</si>
  <si>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>Prihodi od prodaje proizvoda i robe te pruženih usluga, prihodi od donacija te povrati po protestiranim jamstvima</t>
  </si>
  <si>
    <t>Financijski rashodi</t>
  </si>
  <si>
    <t>Pomoći dane u inozemstvo i unutar općeg proračuna</t>
  </si>
  <si>
    <t>Naknade građanima i kućanstvima na temelju osiguranja i druge naknade</t>
  </si>
  <si>
    <t>Ostali opći prihodi i primici</t>
  </si>
  <si>
    <t>1.1.Prihodi od poreza</t>
  </si>
  <si>
    <t>1.5.Ostali opći prihodi i primici</t>
  </si>
  <si>
    <t>Pomoći za proračunske korisnike</t>
  </si>
  <si>
    <t>09 Obrazovanje</t>
  </si>
  <si>
    <t>0912 Osnovno obrazovanje</t>
  </si>
  <si>
    <t>Aktivnost A100004</t>
  </si>
  <si>
    <t>PROGRAM 1007</t>
  </si>
  <si>
    <t>Izvor financiranja 1.1.</t>
  </si>
  <si>
    <t>Izvor financiranja 1.5.</t>
  </si>
  <si>
    <t>OSNOVNO ŠKOLSTVO</t>
  </si>
  <si>
    <t>Aktivnost A100002</t>
  </si>
  <si>
    <t>Aktivnost A100005</t>
  </si>
  <si>
    <t>RASHODI ZA ZAPOSLENE - DRŽAVNI PRORAČUN</t>
  </si>
  <si>
    <t>Kapitalni projekt K100004</t>
  </si>
  <si>
    <t>NABAVA NEFINAN. IMOVINE IZNAD MIN. STANDARDA</t>
  </si>
  <si>
    <t>Tekući projekt T10001</t>
  </si>
  <si>
    <t>ODRŽAVANJE ŠKOLSKIH OBJEKATA DO MINIMALNOG STANDARDA</t>
  </si>
  <si>
    <t>PROGRAM 1009</t>
  </si>
  <si>
    <t>POMAGAČI U NASTAVI</t>
  </si>
  <si>
    <t>PROGRAM 1008</t>
  </si>
  <si>
    <t>ERASMUS +</t>
  </si>
  <si>
    <t>Tekući projekt T10003</t>
  </si>
  <si>
    <t>Ukupni rashodi po programima:</t>
  </si>
  <si>
    <t>Izvor financiranja 9.5.</t>
  </si>
  <si>
    <t>9.3.Vlastiti prihod - višak</t>
  </si>
  <si>
    <t>9.4.Prihodi za posebne namjene za proračunske korisnike - višak</t>
  </si>
  <si>
    <t>9.A..Pomoći iz međ. organizacija, inst. i tijela EU za proračunske korisnike -višak</t>
  </si>
  <si>
    <t xml:space="preserve">Prihodi od prodaje nefinancijske imovine </t>
  </si>
  <si>
    <t>5.</t>
  </si>
  <si>
    <t>Izdaci za otplatu glavnice primljenih kredita</t>
  </si>
  <si>
    <t>C.A.R.E.</t>
  </si>
  <si>
    <t>Materijalno financijski rashodi do minimalnog standarda</t>
  </si>
  <si>
    <t>Vlastiti prihodi  P.K.-višak</t>
  </si>
  <si>
    <t>Prihodi za posebne namjene za proračunske korisnike</t>
  </si>
  <si>
    <t>PRODUŽENI BORAVAK</t>
  </si>
  <si>
    <t>Prihodi od poreza</t>
  </si>
  <si>
    <t>Pomoći iz međ.org.ist.i tijel.eu P.K.-višak</t>
  </si>
  <si>
    <t>Donacije za P.K.-višak</t>
  </si>
  <si>
    <t>Aktivnost A100003</t>
  </si>
  <si>
    <t>Izvor financiranja 9.6.</t>
  </si>
  <si>
    <t>Izvor financiranja 9.7.</t>
  </si>
  <si>
    <t>3.C.Vlastiti prihod</t>
  </si>
  <si>
    <t>4.G.Prihodi za posebne namjene za proračunske korisnike</t>
  </si>
  <si>
    <t>5.B.Pomoći za proračunske korisnike</t>
  </si>
  <si>
    <t>4.L. Decentralizirane funkcije</t>
  </si>
  <si>
    <t>5.G.Pomoći prehrane-škole</t>
  </si>
  <si>
    <t>5.D.Predfinanciranje-PK</t>
  </si>
  <si>
    <t>6.9.Donacije za proračunske korisnike</t>
  </si>
  <si>
    <t>6 Donacije</t>
  </si>
  <si>
    <t>7 Prihodi od prod.ili zamj. nef. imovine i nak.s naslova osiguranja</t>
  </si>
  <si>
    <t>9.6. Donacije za P.K.-višak</t>
  </si>
  <si>
    <t>9.7.Prihodi od prodaje ili zamjene nef.imov.-višak</t>
  </si>
  <si>
    <t>Izvor financiranja 5.B.</t>
  </si>
  <si>
    <t>Izvor financiranja 4.L.</t>
  </si>
  <si>
    <t>Decentralizirane funkcije</t>
  </si>
  <si>
    <t>Izvor financiranja 3.C.</t>
  </si>
  <si>
    <t>Vlastiti prihodi proračunskog korisnika</t>
  </si>
  <si>
    <t>Izvor financiranja 4.G.</t>
  </si>
  <si>
    <t>Izvor financiranja 5.G.</t>
  </si>
  <si>
    <t>Pomoći prehrana-škole</t>
  </si>
  <si>
    <t>Izvor financiranja  5.B.</t>
  </si>
  <si>
    <t>Opći prihodi i primici</t>
  </si>
  <si>
    <t>Vlastiti prihodi</t>
  </si>
  <si>
    <t>Izvor financiranja 6.9.</t>
  </si>
  <si>
    <t>Donacije za proračunske korisnike</t>
  </si>
  <si>
    <t>KORAK U ŽIVOT JEDNAKIH MOGUČNOSTI - FAZA VII</t>
  </si>
  <si>
    <t>Izvor financiranja 5.D.</t>
  </si>
  <si>
    <t>Predfinanciranje- PK</t>
  </si>
  <si>
    <t>Aktivnost A100001</t>
  </si>
  <si>
    <t>Izvor financiranja 9.3.</t>
  </si>
  <si>
    <t>Prihodi za posebne namjene P.K.-višak</t>
  </si>
  <si>
    <t>RASHODI ZA ZAPOSLENE IZNAD MIN. STANDARDA</t>
  </si>
  <si>
    <t>Prihod od prod.ili zam. nef. Imovine P.K.-višak</t>
  </si>
  <si>
    <t>Tekući projekt T100007</t>
  </si>
  <si>
    <t>Kapitalni projekt K100001</t>
  </si>
  <si>
    <t>REKONSTRU. I DOGRADNJA OBJEKATA ŠK.DO MIN.STAND.</t>
  </si>
  <si>
    <t>Rashodi za dodatna ulaganja na građevinskim objektima</t>
  </si>
  <si>
    <t>9.5.Pomoći za P.K.višak</t>
  </si>
  <si>
    <t>Rashodi za dodatna ulaganja na nefinancijskoj imovini</t>
  </si>
  <si>
    <t>3.C.Vlastiti prihodi</t>
  </si>
  <si>
    <t>* Napomena: Iznosi u stupcima Izvršenje 2022. preračunavaju se iz kuna u eure prema fiksnom tečaju konverzije (1 EUR=7,53450 kuna) i po pravilima za preračunavanje i zaokruživanje.</t>
  </si>
  <si>
    <t>Povećanje/smanjenje</t>
  </si>
  <si>
    <t>PLAN ZA 2026.</t>
  </si>
  <si>
    <t>NOVI PLAN ZA 2026.</t>
  </si>
  <si>
    <t>Materijalni i financijski rashodi iznad minimalnog standarda</t>
  </si>
  <si>
    <t>Izvor financiranja 5.0.2.</t>
  </si>
  <si>
    <t>Pomoći iz državnog proračuna-PK</t>
  </si>
  <si>
    <t>Izvor financiranja 5.0.4</t>
  </si>
  <si>
    <t>Izvor financiranja 5.2.2</t>
  </si>
  <si>
    <t>Ostale pomoći-PK</t>
  </si>
  <si>
    <t>Pomoći za P.K.-višak</t>
  </si>
  <si>
    <t>Izvor financiranja 5.0.1211</t>
  </si>
  <si>
    <t>Pomoći iz drž.pror. kroz nac. suf. EU projekata-P.K.</t>
  </si>
  <si>
    <t>Izvor financiranja 5.6.111</t>
  </si>
  <si>
    <t>Europski socijalni fond plus -predfinanciranje iz 11 - P.K.</t>
  </si>
  <si>
    <t>Izvor financiranja  9.A</t>
  </si>
  <si>
    <t>Izvor financiranja 9.4.</t>
  </si>
  <si>
    <t>5.0.1211 Pomoći iz drž.pror.kroz nac. Sufinanciranje EU projekata</t>
  </si>
  <si>
    <t>5.0.2 Pomoći iz državnog proračuna P.K.</t>
  </si>
  <si>
    <t>5.0.4 Pomoći prehrana škole</t>
  </si>
  <si>
    <t>5.2.2 Ostale pomoći-PK</t>
  </si>
  <si>
    <t>5.6.111 Europski socijalni fond plus-predfinanciranje iz 11</t>
  </si>
  <si>
    <t>9.8.Pomoći za P.K.-manjak</t>
  </si>
  <si>
    <t>Kamate za primljeni dugoročni kredit</t>
  </si>
  <si>
    <t>Otplata glavnice primljenih kredita</t>
  </si>
  <si>
    <t>Rahodi za nabavu nefinancijske imovine</t>
  </si>
  <si>
    <t>5.0.1211 Pomoći iz drž.pror.kroz nac. sufinanciranje EU projekata</t>
  </si>
  <si>
    <t>1. REBALANS FINANCIJSKOG PLANA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</si>
</sst>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</cellStyleXfs>
  <cellXfs count="17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18" fillId="0" borderId="3" xfId="1" applyFont="1" applyFill="1" applyBorder="1" applyAlignment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/>
    </xf>
    <xf numFmtId="0" fontId="18" fillId="0" borderId="3" xfId="4" applyFont="1" applyFill="1" applyBorder="1" applyAlignment="1">
      <alignment horizontal="left" vertical="center" wrapText="1"/>
    </xf>
    <xf numFmtId="0" fontId="20" fillId="0" borderId="3" xfId="5" applyFont="1" applyFill="1" applyBorder="1" applyAlignment="1">
      <alignment horizontal="left" wrapText="1"/>
    </xf>
    <xf numFmtId="0" fontId="6" fillId="4" borderId="6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wrapText="1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0" fontId="3" fillId="2" borderId="6" xfId="0" applyNumberFormat="1" applyFont="1" applyFill="1" applyBorder="1" applyAlignment="1" applyProtection="1">
      <alignment horizontal="left" vertical="center" wrapText="1"/>
    </xf>
    <xf numFmtId="4" fontId="21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3" fontId="23" fillId="0" borderId="0" xfId="0" applyNumberFormat="1" applyFont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4" fontId="7" fillId="0" borderId="3" xfId="0" applyNumberFormat="1" applyFont="1" applyBorder="1"/>
    <xf numFmtId="4" fontId="24" fillId="0" borderId="3" xfId="0" applyNumberFormat="1" applyFont="1" applyBorder="1"/>
    <xf numFmtId="4" fontId="7" fillId="0" borderId="3" xfId="0" applyNumberFormat="1" applyFont="1" applyFill="1" applyBorder="1"/>
    <xf numFmtId="4" fontId="3" fillId="2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4" fontId="6" fillId="0" borderId="3" xfId="0" applyNumberFormat="1" applyFont="1" applyFill="1" applyBorder="1" applyAlignment="1">
      <alignment horizontal="right"/>
    </xf>
    <xf numFmtId="4" fontId="21" fillId="2" borderId="9" xfId="0" applyNumberFormat="1" applyFont="1" applyFill="1" applyBorder="1" applyAlignment="1">
      <alignment horizontal="left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4" fontId="19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19" fillId="2" borderId="0" xfId="0" applyNumberFormat="1" applyFont="1" applyFill="1" applyBorder="1" applyAlignment="1">
      <alignment horizontal="right"/>
    </xf>
    <xf numFmtId="4" fontId="24" fillId="2" borderId="3" xfId="0" applyNumberFormat="1" applyFont="1" applyFill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21" fillId="2" borderId="4" xfId="0" applyNumberFormat="1" applyFont="1" applyFill="1" applyBorder="1" applyAlignment="1">
      <alignment horizontal="right"/>
    </xf>
    <xf numFmtId="4" fontId="21" fillId="2" borderId="4" xfId="0" applyNumberFormat="1" applyFont="1" applyFill="1" applyBorder="1" applyAlignment="1">
      <alignment horizontal="right"/>
    </xf>
    <xf numFmtId="0" fontId="0" fillId="2" borderId="0" xfId="0" applyFill="1"/>
    <xf numFmtId="0" fontId="2" fillId="2" borderId="0" xfId="0" applyNumberFormat="1" applyFont="1" applyFill="1" applyBorder="1" applyAlignment="1" applyProtection="1">
      <alignment horizontal="center" vertical="center" wrapText="1"/>
    </xf>
    <xf numFmtId="4" fontId="25" fillId="2" borderId="3" xfId="0" applyNumberFormat="1" applyFont="1" applyFill="1" applyBorder="1"/>
    <xf numFmtId="4" fontId="26" fillId="2" borderId="3" xfId="0" applyNumberFormat="1" applyFont="1" applyFill="1" applyBorder="1"/>
    <xf numFmtId="4" fontId="25" fillId="2" borderId="9" xfId="0" applyNumberFormat="1" applyFont="1" applyFill="1" applyBorder="1"/>
    <xf numFmtId="4" fontId="24" fillId="2" borderId="6" xfId="0" applyNumberFormat="1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26" fillId="2" borderId="8" xfId="0" applyFont="1" applyFill="1" applyBorder="1"/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3" fontId="9" fillId="4" borderId="3" xfId="0" quotePrefix="1" applyNumberFormat="1" applyFont="1" applyFill="1" applyBorder="1" applyAlignment="1">
      <alignment horizontal="right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4" fontId="26" fillId="5" borderId="3" xfId="0" applyNumberFormat="1" applyFont="1" applyFill="1" applyBorder="1"/>
    <xf numFmtId="4" fontId="26" fillId="3" borderId="3" xfId="0" applyNumberFormat="1" applyFont="1" applyFill="1" applyBorder="1"/>
    <xf numFmtId="4" fontId="25" fillId="3" borderId="3" xfId="0" applyNumberFormat="1" applyFont="1" applyFill="1" applyBorder="1"/>
    <xf numFmtId="4" fontId="27" fillId="2" borderId="3" xfId="0" applyNumberFormat="1" applyFont="1" applyFill="1" applyBorder="1"/>
    <xf numFmtId="4" fontId="24" fillId="0" borderId="3" xfId="0" applyNumberFormat="1" applyFont="1" applyFill="1" applyBorder="1"/>
    <xf numFmtId="4" fontId="25" fillId="0" borderId="3" xfId="0" applyNumberFormat="1" applyFont="1" applyFill="1" applyBorder="1"/>
    <xf numFmtId="4" fontId="3" fillId="2" borderId="0" xfId="0" applyNumberFormat="1" applyFont="1" applyFill="1" applyBorder="1" applyAlignment="1">
      <alignment horizontal="right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4" fontId="9" fillId="4" borderId="3" xfId="0" quotePrefix="1" applyNumberFormat="1" applyFont="1" applyFill="1" applyBorder="1" applyAlignment="1">
      <alignment horizontal="right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4" fontId="24" fillId="2" borderId="0" xfId="0" applyNumberFormat="1" applyFont="1" applyFill="1"/>
    <xf numFmtId="164" fontId="0" fillId="0" borderId="0" xfId="0" applyNumberFormat="1"/>
    <xf numFmtId="164" fontId="3" fillId="2" borderId="0" xfId="0" applyNumberFormat="1" applyFont="1" applyFill="1" applyBorder="1" applyAlignment="1">
      <alignment horizontal="right"/>
    </xf>
    <xf numFmtId="164" fontId="19" fillId="2" borderId="0" xfId="0" applyNumberFormat="1" applyFont="1" applyFill="1" applyBorder="1" applyAlignment="1">
      <alignment horizontal="right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 indent="1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6" xfId="0" applyNumberFormat="1" applyFont="1" applyFill="1" applyBorder="1" applyAlignment="1" applyProtection="1">
      <alignment horizontal="left" vertical="center" wrapText="1" indent="1"/>
    </xf>
    <xf numFmtId="0" fontId="21" fillId="2" borderId="1" xfId="0" applyNumberFormat="1" applyFont="1" applyFill="1" applyBorder="1" applyAlignment="1" applyProtection="1">
      <alignment horizontal="left" vertical="center" wrapText="1"/>
    </xf>
    <xf numFmtId="0" fontId="21" fillId="2" borderId="2" xfId="0" applyNumberFormat="1" applyFont="1" applyFill="1" applyBorder="1" applyAlignment="1" applyProtection="1">
      <alignment horizontal="left" vertical="center" wrapText="1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0" fontId="21" fillId="2" borderId="9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0" fontId="3" fillId="2" borderId="9" xfId="0" applyNumberFormat="1" applyFont="1" applyFill="1" applyBorder="1" applyAlignment="1" applyProtection="1">
      <alignment horizontal="left" vertical="center" wrapText="1" indent="1"/>
    </xf>
  </cellXfs>
  <cellStyles count="8">
    <cellStyle name="Normalno" xfId="0" builtinId="0"/>
    <cellStyle name="Normalno 2" xfId="6"/>
    <cellStyle name="Normalno 3" xfId="7"/>
    <cellStyle name="Normalno 4" xfId="2"/>
    <cellStyle name="Obično_List1" xfId="3"/>
    <cellStyle name="Obično_List4" xfId="4"/>
    <cellStyle name="Obično_List5" xfId="5"/>
    <cellStyle name="Obično_List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zoomScaleNormal="100" workbookViewId="0">
      <selection sqref="A1:H1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135" t="s">
        <v>173</v>
      </c>
      <c r="B1" s="135"/>
      <c r="C1" s="135"/>
      <c r="D1" s="135"/>
      <c r="E1" s="135"/>
      <c r="F1" s="135"/>
      <c r="G1" s="135"/>
      <c r="H1" s="135"/>
    </row>
    <row r="2" spans="1:8" ht="18" x14ac:dyDescent="0.25">
      <c r="A2" s="21"/>
      <c r="B2" s="21"/>
      <c r="C2" s="21"/>
      <c r="D2" s="21"/>
      <c r="E2" s="21"/>
      <c r="F2" s="21"/>
      <c r="G2" s="21"/>
      <c r="H2" s="21"/>
    </row>
    <row r="3" spans="1:8" ht="15.75" x14ac:dyDescent="0.25">
      <c r="A3" s="135" t="s">
        <v>17</v>
      </c>
      <c r="B3" s="135"/>
      <c r="C3" s="135"/>
      <c r="D3" s="135"/>
      <c r="E3" s="135"/>
      <c r="F3" s="135"/>
      <c r="G3" s="135"/>
      <c r="H3" s="135"/>
    </row>
    <row r="4" spans="1:8" ht="18" x14ac:dyDescent="0.25">
      <c r="A4" s="21"/>
      <c r="B4" s="21"/>
      <c r="C4" s="21"/>
      <c r="D4" s="21"/>
      <c r="E4" s="21"/>
      <c r="F4" s="21"/>
      <c r="G4" s="21"/>
      <c r="H4" s="21"/>
    </row>
    <row r="5" spans="1:8" ht="15.75" x14ac:dyDescent="0.25">
      <c r="A5" s="135" t="s">
        <v>23</v>
      </c>
      <c r="B5" s="136"/>
      <c r="C5" s="136"/>
      <c r="D5" s="136"/>
      <c r="E5" s="136"/>
      <c r="F5" s="136"/>
      <c r="G5" s="136"/>
      <c r="H5" s="136"/>
    </row>
    <row r="6" spans="1:8" ht="18" x14ac:dyDescent="0.25">
      <c r="A6" s="1"/>
      <c r="B6" s="2"/>
      <c r="C6" s="2"/>
      <c r="D6" s="2"/>
      <c r="E6" s="5"/>
      <c r="F6" s="6"/>
      <c r="G6" s="6"/>
      <c r="H6" s="6"/>
    </row>
    <row r="7" spans="1:8" x14ac:dyDescent="0.25">
      <c r="A7" s="24"/>
      <c r="B7" s="25"/>
      <c r="C7" s="25"/>
      <c r="D7" s="26"/>
      <c r="E7" s="27"/>
      <c r="F7" s="3" t="s">
        <v>148</v>
      </c>
      <c r="G7" s="3" t="s">
        <v>147</v>
      </c>
      <c r="H7" s="3" t="s">
        <v>149</v>
      </c>
    </row>
    <row r="8" spans="1:8" x14ac:dyDescent="0.25">
      <c r="A8" s="140" t="s">
        <v>0</v>
      </c>
      <c r="B8" s="134"/>
      <c r="C8" s="134"/>
      <c r="D8" s="134"/>
      <c r="E8" s="148"/>
      <c r="F8" s="88">
        <f>F9+F10</f>
        <v>3771460</v>
      </c>
      <c r="G8" s="88">
        <f>G9+G10</f>
        <v>416975</v>
      </c>
      <c r="H8" s="88">
        <f>H9+H10</f>
        <v>4188435</v>
      </c>
    </row>
    <row r="9" spans="1:8" x14ac:dyDescent="0.25">
      <c r="A9" s="149" t="s">
        <v>29</v>
      </c>
      <c r="B9" s="150"/>
      <c r="C9" s="150"/>
      <c r="D9" s="150"/>
      <c r="E9" s="147"/>
      <c r="F9" s="81">
        <v>3771460</v>
      </c>
      <c r="G9" s="81">
        <f>' Račun prihoda i rashoda'!E10</f>
        <v>416975</v>
      </c>
      <c r="H9" s="81">
        <f>F9+G9</f>
        <v>4188435</v>
      </c>
    </row>
    <row r="10" spans="1:8" x14ac:dyDescent="0.25">
      <c r="A10" s="151" t="s">
        <v>30</v>
      </c>
      <c r="B10" s="147"/>
      <c r="C10" s="147"/>
      <c r="D10" s="147"/>
      <c r="E10" s="147"/>
      <c r="F10" s="81">
        <v>0</v>
      </c>
      <c r="G10" s="81">
        <f>' Račun prihoda i rashoda'!E16</f>
        <v>0</v>
      </c>
      <c r="H10" s="81">
        <f>F10+G10</f>
        <v>0</v>
      </c>
    </row>
    <row r="11" spans="1:8" x14ac:dyDescent="0.25">
      <c r="A11" s="29" t="s">
        <v>1</v>
      </c>
      <c r="B11" s="37"/>
      <c r="C11" s="37"/>
      <c r="D11" s="37"/>
      <c r="E11" s="37"/>
      <c r="F11" s="88">
        <f>F12+F13</f>
        <v>3737460</v>
      </c>
      <c r="G11" s="88">
        <f>G12+G13</f>
        <v>187979</v>
      </c>
      <c r="H11" s="88">
        <f>H12+H13</f>
        <v>3925439</v>
      </c>
    </row>
    <row r="12" spans="1:8" x14ac:dyDescent="0.25">
      <c r="A12" s="152" t="s">
        <v>31</v>
      </c>
      <c r="B12" s="150"/>
      <c r="C12" s="150"/>
      <c r="D12" s="150"/>
      <c r="E12" s="150"/>
      <c r="F12" s="81">
        <v>3673760</v>
      </c>
      <c r="G12" s="81">
        <f>' Račun prihoda i rashoda'!E24</f>
        <v>128965</v>
      </c>
      <c r="H12" s="81">
        <f>F12+G12</f>
        <v>3802725</v>
      </c>
    </row>
    <row r="13" spans="1:8" x14ac:dyDescent="0.25">
      <c r="A13" s="146" t="s">
        <v>32</v>
      </c>
      <c r="B13" s="147"/>
      <c r="C13" s="147"/>
      <c r="D13" s="147"/>
      <c r="E13" s="147"/>
      <c r="F13" s="89">
        <v>63700</v>
      </c>
      <c r="G13" s="89">
        <f>' Račun prihoda i rashoda'!E30</f>
        <v>59014</v>
      </c>
      <c r="H13" s="81">
        <f>F13+G13</f>
        <v>122714</v>
      </c>
    </row>
    <row r="14" spans="1:8" x14ac:dyDescent="0.25">
      <c r="A14" s="133" t="s">
        <v>52</v>
      </c>
      <c r="B14" s="134"/>
      <c r="C14" s="134"/>
      <c r="D14" s="134"/>
      <c r="E14" s="134"/>
      <c r="F14" s="88">
        <f>F8-F11</f>
        <v>34000</v>
      </c>
      <c r="G14" s="88">
        <f>G8-G11</f>
        <v>228996</v>
      </c>
      <c r="H14" s="88">
        <f>H8-H11</f>
        <v>262996</v>
      </c>
    </row>
    <row r="15" spans="1:8" ht="18" x14ac:dyDescent="0.25">
      <c r="A15" s="21"/>
      <c r="B15" s="19"/>
      <c r="C15" s="19"/>
      <c r="D15" s="19"/>
      <c r="E15" s="19"/>
      <c r="F15" s="19"/>
      <c r="G15" s="19"/>
      <c r="H15" s="20"/>
    </row>
    <row r="16" spans="1:8" ht="15.75" x14ac:dyDescent="0.25">
      <c r="A16" s="135" t="s">
        <v>24</v>
      </c>
      <c r="B16" s="136"/>
      <c r="C16" s="136"/>
      <c r="D16" s="136"/>
      <c r="E16" s="136"/>
      <c r="F16" s="136"/>
      <c r="G16" s="136"/>
      <c r="H16" s="136"/>
    </row>
    <row r="17" spans="1:8" ht="18" x14ac:dyDescent="0.25">
      <c r="A17" s="21"/>
      <c r="B17" s="19"/>
      <c r="C17" s="19"/>
      <c r="D17" s="19"/>
      <c r="E17" s="19"/>
      <c r="F17" s="19"/>
      <c r="G17" s="19"/>
      <c r="H17" s="20"/>
    </row>
    <row r="18" spans="1:8" x14ac:dyDescent="0.25">
      <c r="A18" s="24"/>
      <c r="B18" s="25"/>
      <c r="C18" s="25"/>
      <c r="D18" s="26"/>
      <c r="E18" s="27"/>
      <c r="F18" s="3" t="s">
        <v>148</v>
      </c>
      <c r="G18" s="3" t="s">
        <v>147</v>
      </c>
      <c r="H18" s="3" t="s">
        <v>149</v>
      </c>
    </row>
    <row r="19" spans="1:8" x14ac:dyDescent="0.25">
      <c r="A19" s="146" t="s">
        <v>33</v>
      </c>
      <c r="B19" s="147"/>
      <c r="C19" s="147"/>
      <c r="D19" s="147"/>
      <c r="E19" s="147"/>
      <c r="F19" s="38"/>
      <c r="G19" s="38"/>
      <c r="H19" s="38"/>
    </row>
    <row r="20" spans="1:8" x14ac:dyDescent="0.25">
      <c r="A20" s="146" t="s">
        <v>34</v>
      </c>
      <c r="B20" s="147"/>
      <c r="C20" s="147"/>
      <c r="D20" s="147"/>
      <c r="E20" s="147"/>
      <c r="F20" s="89">
        <v>34000</v>
      </c>
      <c r="G20" s="89">
        <v>0</v>
      </c>
      <c r="H20" s="89">
        <v>34000</v>
      </c>
    </row>
    <row r="21" spans="1:8" x14ac:dyDescent="0.25">
      <c r="A21" s="133" t="s">
        <v>2</v>
      </c>
      <c r="B21" s="134"/>
      <c r="C21" s="134"/>
      <c r="D21" s="134"/>
      <c r="E21" s="134"/>
      <c r="F21" s="88">
        <f>F19-F20</f>
        <v>-34000</v>
      </c>
      <c r="G21" s="88">
        <v>0</v>
      </c>
      <c r="H21" s="88">
        <f>H19-H20</f>
        <v>-34000</v>
      </c>
    </row>
    <row r="22" spans="1:8" x14ac:dyDescent="0.25">
      <c r="A22" s="133" t="s">
        <v>53</v>
      </c>
      <c r="B22" s="134"/>
      <c r="C22" s="134"/>
      <c r="D22" s="134"/>
      <c r="E22" s="134"/>
      <c r="F22" s="88">
        <f>F14+F21</f>
        <v>0</v>
      </c>
      <c r="G22" s="88">
        <f>G14+G21</f>
        <v>228996</v>
      </c>
      <c r="H22" s="88">
        <f>H14+H21</f>
        <v>228996</v>
      </c>
    </row>
    <row r="23" spans="1:8" ht="18" x14ac:dyDescent="0.25">
      <c r="A23" s="18"/>
      <c r="B23" s="19"/>
      <c r="C23" s="19"/>
      <c r="D23" s="19"/>
      <c r="E23" s="19"/>
      <c r="F23" s="19"/>
      <c r="G23" s="19"/>
      <c r="H23" s="20"/>
    </row>
    <row r="24" spans="1:8" ht="15.75" x14ac:dyDescent="0.25">
      <c r="A24" s="135" t="s">
        <v>54</v>
      </c>
      <c r="B24" s="136"/>
      <c r="C24" s="136"/>
      <c r="D24" s="136"/>
      <c r="E24" s="136"/>
      <c r="F24" s="136"/>
      <c r="G24" s="136"/>
      <c r="H24" s="136"/>
    </row>
    <row r="25" spans="1:8" ht="15.75" x14ac:dyDescent="0.25">
      <c r="A25" s="35"/>
      <c r="B25" s="36"/>
      <c r="C25" s="36"/>
      <c r="D25" s="36"/>
      <c r="E25" s="36"/>
      <c r="F25" s="36"/>
      <c r="G25" s="36"/>
      <c r="H25" s="36"/>
    </row>
    <row r="26" spans="1:8" x14ac:dyDescent="0.25">
      <c r="A26" s="24"/>
      <c r="B26" s="25"/>
      <c r="C26" s="25"/>
      <c r="D26" s="26"/>
      <c r="E26" s="27"/>
      <c r="F26" s="3" t="s">
        <v>148</v>
      </c>
      <c r="G26" s="3" t="s">
        <v>147</v>
      </c>
      <c r="H26" s="3" t="s">
        <v>149</v>
      </c>
    </row>
    <row r="27" spans="1:8" ht="15" customHeight="1" x14ac:dyDescent="0.25">
      <c r="A27" s="137" t="s">
        <v>55</v>
      </c>
      <c r="B27" s="138"/>
      <c r="C27" s="138"/>
      <c r="D27" s="138"/>
      <c r="E27" s="139"/>
      <c r="F27" s="39"/>
      <c r="G27" s="93">
        <v>-228996</v>
      </c>
      <c r="H27" s="122">
        <v>-228996</v>
      </c>
    </row>
    <row r="28" spans="1:8" ht="15" customHeight="1" x14ac:dyDescent="0.25">
      <c r="A28" s="133" t="s">
        <v>56</v>
      </c>
      <c r="B28" s="134"/>
      <c r="C28" s="134"/>
      <c r="D28" s="134"/>
      <c r="E28" s="134"/>
      <c r="F28" s="40"/>
      <c r="G28" s="94"/>
      <c r="H28" s="41"/>
    </row>
    <row r="29" spans="1:8" ht="45" customHeight="1" x14ac:dyDescent="0.25">
      <c r="A29" s="140" t="s">
        <v>57</v>
      </c>
      <c r="B29" s="141"/>
      <c r="C29" s="141"/>
      <c r="D29" s="141"/>
      <c r="E29" s="142"/>
      <c r="F29" s="40">
        <f>F14+F21+F27-F28</f>
        <v>0</v>
      </c>
      <c r="G29" s="40">
        <f t="shared" ref="G29:H29" si="0">G14+G21+G27-G28</f>
        <v>0</v>
      </c>
      <c r="H29" s="40">
        <f t="shared" si="0"/>
        <v>0</v>
      </c>
    </row>
    <row r="30" spans="1:8" ht="15.75" x14ac:dyDescent="0.25">
      <c r="A30" s="42"/>
      <c r="B30" s="43"/>
      <c r="C30" s="43"/>
      <c r="D30" s="43"/>
      <c r="E30" s="43"/>
      <c r="F30" s="43"/>
      <c r="G30" s="43"/>
      <c r="H30" s="43"/>
    </row>
    <row r="31" spans="1:8" ht="15.75" x14ac:dyDescent="0.25">
      <c r="A31" s="143" t="s">
        <v>51</v>
      </c>
      <c r="B31" s="143"/>
      <c r="C31" s="143"/>
      <c r="D31" s="143"/>
      <c r="E31" s="143"/>
      <c r="F31" s="143"/>
      <c r="G31" s="143"/>
      <c r="H31" s="143"/>
    </row>
    <row r="32" spans="1:8" ht="18" x14ac:dyDescent="0.25">
      <c r="A32" s="44"/>
      <c r="B32" s="45"/>
      <c r="C32" s="45"/>
      <c r="D32" s="45"/>
      <c r="E32" s="45"/>
      <c r="F32" s="45"/>
      <c r="G32" s="45"/>
      <c r="H32" s="46"/>
    </row>
    <row r="33" spans="1:8" x14ac:dyDescent="0.25">
      <c r="A33" s="47"/>
      <c r="B33" s="48"/>
      <c r="C33" s="48"/>
      <c r="D33" s="49"/>
      <c r="E33" s="50"/>
      <c r="F33" s="3" t="s">
        <v>148</v>
      </c>
      <c r="G33" s="3" t="s">
        <v>147</v>
      </c>
      <c r="H33" s="3" t="s">
        <v>149</v>
      </c>
    </row>
    <row r="34" spans="1:8" x14ac:dyDescent="0.25">
      <c r="A34" s="137" t="s">
        <v>55</v>
      </c>
      <c r="B34" s="138"/>
      <c r="C34" s="138"/>
      <c r="D34" s="138"/>
      <c r="E34" s="139"/>
      <c r="F34" s="39">
        <v>0</v>
      </c>
      <c r="G34" s="39">
        <f>F37</f>
        <v>0</v>
      </c>
      <c r="H34" s="110">
        <f>G37</f>
        <v>0</v>
      </c>
    </row>
    <row r="35" spans="1:8" ht="28.5" customHeight="1" x14ac:dyDescent="0.25">
      <c r="A35" s="137" t="s">
        <v>58</v>
      </c>
      <c r="B35" s="138"/>
      <c r="C35" s="138"/>
      <c r="D35" s="138"/>
      <c r="E35" s="139"/>
      <c r="F35" s="39">
        <v>0</v>
      </c>
      <c r="G35" s="39">
        <v>0</v>
      </c>
      <c r="H35" s="110">
        <v>0</v>
      </c>
    </row>
    <row r="36" spans="1:8" x14ac:dyDescent="0.25">
      <c r="A36" s="137" t="s">
        <v>59</v>
      </c>
      <c r="B36" s="144"/>
      <c r="C36" s="144"/>
      <c r="D36" s="144"/>
      <c r="E36" s="145"/>
      <c r="F36" s="39">
        <v>0</v>
      </c>
      <c r="G36" s="39">
        <v>0</v>
      </c>
      <c r="H36" s="110">
        <v>0</v>
      </c>
    </row>
    <row r="37" spans="1:8" ht="15" customHeight="1" x14ac:dyDescent="0.25">
      <c r="A37" s="133" t="s">
        <v>56</v>
      </c>
      <c r="B37" s="134"/>
      <c r="C37" s="134"/>
      <c r="D37" s="134"/>
      <c r="E37" s="134"/>
      <c r="F37" s="28">
        <f>F34-F35+F36</f>
        <v>0</v>
      </c>
      <c r="G37" s="28">
        <f t="shared" ref="G37:H37" si="1">G34-G35+G36</f>
        <v>0</v>
      </c>
      <c r="H37" s="51">
        <f t="shared" si="1"/>
        <v>0</v>
      </c>
    </row>
    <row r="39" spans="1:8" ht="26.25" customHeight="1" x14ac:dyDescent="0.25">
      <c r="A39" s="131" t="s">
        <v>146</v>
      </c>
      <c r="B39" s="132"/>
      <c r="C39" s="132"/>
      <c r="D39" s="132"/>
      <c r="E39" s="132"/>
      <c r="F39" s="132"/>
      <c r="G39" s="132"/>
      <c r="H39" s="132"/>
    </row>
    <row r="40" spans="1:8" ht="9" customHeight="1" x14ac:dyDescent="0.25"/>
  </sheetData>
  <mergeCells count="24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zoomScaleNormal="100"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  <col min="7" max="7" width="11.7109375" bestFit="1" customWidth="1"/>
    <col min="8" max="8" width="14.7109375" bestFit="1" customWidth="1"/>
    <col min="9" max="9" width="13.140625" bestFit="1" customWidth="1"/>
    <col min="10" max="10" width="11" bestFit="1" customWidth="1"/>
    <col min="11" max="11" width="13.140625" bestFit="1" customWidth="1"/>
    <col min="12" max="12" width="12" bestFit="1" customWidth="1"/>
  </cols>
  <sheetData>
    <row r="1" spans="1:8" ht="42" customHeight="1" x14ac:dyDescent="0.25">
      <c r="A1" s="135" t="s">
        <v>173</v>
      </c>
      <c r="B1" s="135"/>
      <c r="C1" s="135"/>
      <c r="D1" s="135"/>
      <c r="E1" s="135"/>
      <c r="F1" s="135"/>
      <c r="G1" s="135"/>
      <c r="H1" s="135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customHeight="1" x14ac:dyDescent="0.25">
      <c r="A3" s="135" t="s">
        <v>17</v>
      </c>
      <c r="B3" s="135"/>
      <c r="C3" s="135"/>
      <c r="D3" s="135"/>
      <c r="E3" s="135"/>
      <c r="F3" s="135"/>
    </row>
    <row r="4" spans="1:8" ht="18" x14ac:dyDescent="0.25">
      <c r="A4" s="4"/>
      <c r="B4" s="4"/>
      <c r="C4" s="4"/>
      <c r="D4" s="4"/>
      <c r="E4" s="4"/>
      <c r="F4" s="4"/>
    </row>
    <row r="5" spans="1:8" ht="18" customHeight="1" x14ac:dyDescent="0.25">
      <c r="A5" s="135" t="s">
        <v>4</v>
      </c>
      <c r="B5" s="135"/>
      <c r="C5" s="135"/>
      <c r="D5" s="135"/>
      <c r="E5" s="135"/>
      <c r="F5" s="135"/>
    </row>
    <row r="6" spans="1:8" ht="18" x14ac:dyDescent="0.25">
      <c r="A6" s="4"/>
      <c r="B6" s="4"/>
      <c r="C6" s="4"/>
      <c r="D6" s="4"/>
      <c r="E6" s="4"/>
      <c r="F6" s="4"/>
    </row>
    <row r="7" spans="1:8" ht="15.75" customHeight="1" x14ac:dyDescent="0.25">
      <c r="A7" s="135" t="s">
        <v>35</v>
      </c>
      <c r="B7" s="135"/>
      <c r="C7" s="135"/>
      <c r="D7" s="135"/>
      <c r="E7" s="135"/>
      <c r="F7" s="135"/>
    </row>
    <row r="8" spans="1:8" ht="18" x14ac:dyDescent="0.25">
      <c r="A8" s="4"/>
      <c r="B8" s="4"/>
      <c r="C8" s="4"/>
      <c r="D8" s="4"/>
      <c r="E8" s="4"/>
      <c r="F8" s="4"/>
    </row>
    <row r="9" spans="1:8" x14ac:dyDescent="0.25">
      <c r="A9" s="17" t="s">
        <v>5</v>
      </c>
      <c r="B9" s="16" t="s">
        <v>6</v>
      </c>
      <c r="C9" s="16" t="s">
        <v>3</v>
      </c>
      <c r="D9" s="17" t="s">
        <v>148</v>
      </c>
      <c r="E9" s="17" t="s">
        <v>147</v>
      </c>
      <c r="F9" s="17" t="s">
        <v>149</v>
      </c>
    </row>
    <row r="10" spans="1:8" x14ac:dyDescent="0.25">
      <c r="A10" s="31"/>
      <c r="B10" s="32"/>
      <c r="C10" s="30" t="s">
        <v>0</v>
      </c>
      <c r="D10" s="83">
        <f t="shared" ref="D10" si="0">SUM(D11)</f>
        <v>3771460</v>
      </c>
      <c r="E10" s="83">
        <f>E11+E16</f>
        <v>416975</v>
      </c>
      <c r="F10" s="83">
        <f>F11+F16</f>
        <v>4188435</v>
      </c>
    </row>
    <row r="11" spans="1:8" ht="15.75" customHeight="1" x14ac:dyDescent="0.25">
      <c r="A11" s="8">
        <v>6</v>
      </c>
      <c r="B11" s="8"/>
      <c r="C11" s="8" t="s">
        <v>7</v>
      </c>
      <c r="D11" s="77">
        <f>SUM(D12:D17)</f>
        <v>3771460</v>
      </c>
      <c r="E11" s="75">
        <f>SUM(E12:E15)</f>
        <v>416975</v>
      </c>
      <c r="F11" s="77">
        <f>D11+E11</f>
        <v>4188435</v>
      </c>
    </row>
    <row r="12" spans="1:8" ht="38.25" x14ac:dyDescent="0.25">
      <c r="A12" s="8"/>
      <c r="B12" s="13">
        <v>63</v>
      </c>
      <c r="C12" s="13" t="s">
        <v>25</v>
      </c>
      <c r="D12" s="63">
        <v>3015060</v>
      </c>
      <c r="E12" s="77">
        <v>332584</v>
      </c>
      <c r="F12" s="77">
        <f t="shared" ref="F12:F17" si="1">D12+E12</f>
        <v>3347644</v>
      </c>
    </row>
    <row r="13" spans="1:8" ht="51" x14ac:dyDescent="0.25">
      <c r="A13" s="8"/>
      <c r="B13" s="13">
        <v>65</v>
      </c>
      <c r="C13" s="52" t="s">
        <v>60</v>
      </c>
      <c r="D13" s="63">
        <v>64800</v>
      </c>
      <c r="E13" s="63">
        <v>8200</v>
      </c>
      <c r="F13" s="77">
        <f t="shared" si="1"/>
        <v>73000</v>
      </c>
    </row>
    <row r="14" spans="1:8" ht="51" x14ac:dyDescent="0.25">
      <c r="A14" s="8"/>
      <c r="B14" s="13">
        <v>66</v>
      </c>
      <c r="C14" s="52" t="s">
        <v>61</v>
      </c>
      <c r="D14" s="63">
        <v>14000</v>
      </c>
      <c r="E14" s="63">
        <v>2140</v>
      </c>
      <c r="F14" s="77">
        <f t="shared" si="1"/>
        <v>16140</v>
      </c>
    </row>
    <row r="15" spans="1:8" ht="38.25" x14ac:dyDescent="0.25">
      <c r="A15" s="8"/>
      <c r="B15" s="9">
        <v>67</v>
      </c>
      <c r="C15" s="13" t="s">
        <v>26</v>
      </c>
      <c r="D15" s="63">
        <v>677600</v>
      </c>
      <c r="E15" s="63">
        <v>74051</v>
      </c>
      <c r="F15" s="77">
        <f t="shared" si="1"/>
        <v>751651</v>
      </c>
    </row>
    <row r="16" spans="1:8" ht="25.5" x14ac:dyDescent="0.25">
      <c r="A16" s="8">
        <v>7</v>
      </c>
      <c r="B16" s="9"/>
      <c r="C16" s="8" t="s">
        <v>93</v>
      </c>
      <c r="D16" s="63"/>
      <c r="E16" s="63"/>
      <c r="F16" s="77">
        <f t="shared" si="1"/>
        <v>0</v>
      </c>
    </row>
    <row r="17" spans="1:12" ht="25.5" x14ac:dyDescent="0.25">
      <c r="A17" s="8"/>
      <c r="B17" s="13">
        <v>72</v>
      </c>
      <c r="C17" s="13" t="s">
        <v>93</v>
      </c>
      <c r="D17" s="63"/>
      <c r="E17" s="63"/>
      <c r="F17" s="77">
        <f t="shared" si="1"/>
        <v>0</v>
      </c>
    </row>
    <row r="20" spans="1:12" ht="15.75" x14ac:dyDescent="0.25">
      <c r="A20" s="135" t="s">
        <v>36</v>
      </c>
      <c r="B20" s="153"/>
      <c r="C20" s="153"/>
      <c r="D20" s="153"/>
      <c r="E20" s="153"/>
      <c r="F20" s="153"/>
    </row>
    <row r="21" spans="1:12" ht="18" x14ac:dyDescent="0.25">
      <c r="A21" s="4"/>
      <c r="B21" s="4"/>
      <c r="C21" s="4"/>
      <c r="D21" s="4"/>
      <c r="E21" s="4"/>
      <c r="F21" s="4"/>
    </row>
    <row r="22" spans="1:12" x14ac:dyDescent="0.25">
      <c r="A22" s="17" t="s">
        <v>5</v>
      </c>
      <c r="B22" s="16" t="s">
        <v>6</v>
      </c>
      <c r="C22" s="16" t="s">
        <v>8</v>
      </c>
      <c r="D22" s="17" t="s">
        <v>148</v>
      </c>
      <c r="E22" s="17" t="s">
        <v>147</v>
      </c>
      <c r="F22" s="17" t="s">
        <v>149</v>
      </c>
    </row>
    <row r="23" spans="1:12" x14ac:dyDescent="0.25">
      <c r="A23" s="31"/>
      <c r="B23" s="32"/>
      <c r="C23" s="30" t="s">
        <v>1</v>
      </c>
      <c r="D23" s="83">
        <f t="shared" ref="D23" si="2">SUM(D24+D30+D33)</f>
        <v>3771460</v>
      </c>
      <c r="E23" s="83">
        <f>E24+E30+E33</f>
        <v>187979</v>
      </c>
      <c r="F23" s="83">
        <f>E23+D23</f>
        <v>3959439</v>
      </c>
    </row>
    <row r="24" spans="1:12" ht="15.75" customHeight="1" x14ac:dyDescent="0.25">
      <c r="A24" s="8">
        <v>3</v>
      </c>
      <c r="B24" s="8"/>
      <c r="C24" s="8" t="s">
        <v>9</v>
      </c>
      <c r="D24" s="84">
        <f>SUM(D25:D29)</f>
        <v>3673760</v>
      </c>
      <c r="E24" s="84">
        <f>SUM(E25:E29)</f>
        <v>128965</v>
      </c>
      <c r="F24" s="84">
        <f>SUM(F25:F29)</f>
        <v>3802725</v>
      </c>
      <c r="H24" s="126"/>
      <c r="I24" s="126"/>
      <c r="J24" s="126"/>
      <c r="K24" s="126"/>
      <c r="L24" s="126"/>
    </row>
    <row r="25" spans="1:12" ht="15.75" customHeight="1" x14ac:dyDescent="0.25">
      <c r="A25" s="8"/>
      <c r="B25" s="13">
        <v>31</v>
      </c>
      <c r="C25" s="13" t="s">
        <v>10</v>
      </c>
      <c r="D25" s="63">
        <v>3144660</v>
      </c>
      <c r="E25" s="63">
        <v>75230</v>
      </c>
      <c r="F25" s="121">
        <f t="shared" ref="F25:F29" si="3">E25+D25</f>
        <v>3219890</v>
      </c>
      <c r="H25" s="126"/>
      <c r="I25" s="126"/>
      <c r="J25" s="126"/>
      <c r="K25" s="126"/>
      <c r="L25" s="126"/>
    </row>
    <row r="26" spans="1:12" x14ac:dyDescent="0.25">
      <c r="A26" s="9"/>
      <c r="B26" s="9">
        <v>32</v>
      </c>
      <c r="C26" s="9" t="s">
        <v>20</v>
      </c>
      <c r="D26" s="63">
        <v>521850</v>
      </c>
      <c r="E26" s="63">
        <v>52735</v>
      </c>
      <c r="F26" s="121">
        <f t="shared" si="3"/>
        <v>574585</v>
      </c>
      <c r="H26" s="126"/>
      <c r="I26" s="126"/>
      <c r="J26" s="126"/>
      <c r="K26" s="126"/>
      <c r="L26" s="126"/>
    </row>
    <row r="27" spans="1:12" x14ac:dyDescent="0.25">
      <c r="A27" s="9"/>
      <c r="B27" s="53">
        <v>34</v>
      </c>
      <c r="C27" s="54" t="s">
        <v>62</v>
      </c>
      <c r="D27" s="63">
        <v>6250</v>
      </c>
      <c r="E27" s="63">
        <v>0</v>
      </c>
      <c r="F27" s="121">
        <f t="shared" si="3"/>
        <v>6250</v>
      </c>
      <c r="H27" s="126"/>
      <c r="I27" s="126"/>
      <c r="J27" s="126"/>
      <c r="K27" s="126"/>
      <c r="L27" s="126"/>
    </row>
    <row r="28" spans="1:12" ht="25.5" x14ac:dyDescent="0.25">
      <c r="A28" s="9"/>
      <c r="B28" s="53">
        <v>36</v>
      </c>
      <c r="C28" s="54" t="s">
        <v>63</v>
      </c>
      <c r="D28" s="63"/>
      <c r="E28" s="63"/>
      <c r="F28" s="121">
        <f t="shared" si="3"/>
        <v>0</v>
      </c>
      <c r="H28" s="126"/>
      <c r="I28" s="126"/>
      <c r="J28" s="126"/>
      <c r="K28" s="126"/>
      <c r="L28" s="126"/>
    </row>
    <row r="29" spans="1:12" ht="38.25" x14ac:dyDescent="0.25">
      <c r="A29" s="9"/>
      <c r="B29" s="53">
        <v>37</v>
      </c>
      <c r="C29" s="54" t="s">
        <v>64</v>
      </c>
      <c r="D29" s="63">
        <v>1000</v>
      </c>
      <c r="E29" s="63">
        <v>1000</v>
      </c>
      <c r="F29" s="121">
        <f t="shared" si="3"/>
        <v>2000</v>
      </c>
      <c r="H29" s="126"/>
      <c r="I29" s="126"/>
      <c r="J29" s="126"/>
      <c r="K29" s="126"/>
      <c r="L29" s="126"/>
    </row>
    <row r="30" spans="1:12" ht="25.5" x14ac:dyDescent="0.25">
      <c r="A30" s="11">
        <v>4</v>
      </c>
      <c r="B30" s="12"/>
      <c r="C30" s="22" t="s">
        <v>11</v>
      </c>
      <c r="D30" s="84">
        <f>D31</f>
        <v>63700</v>
      </c>
      <c r="E30" s="84">
        <f>E31+E32</f>
        <v>59014</v>
      </c>
      <c r="F30" s="84">
        <f>F31+F32</f>
        <v>59014</v>
      </c>
      <c r="H30" s="126"/>
      <c r="I30" s="126"/>
      <c r="J30" s="126"/>
      <c r="K30" s="126"/>
      <c r="L30" s="126"/>
    </row>
    <row r="31" spans="1:12" ht="39" x14ac:dyDescent="0.25">
      <c r="A31" s="11"/>
      <c r="B31" s="13">
        <v>42</v>
      </c>
      <c r="C31" s="55" t="s">
        <v>27</v>
      </c>
      <c r="D31" s="77">
        <v>63700</v>
      </c>
      <c r="E31" s="63">
        <v>9014</v>
      </c>
      <c r="F31" s="77">
        <v>9014</v>
      </c>
      <c r="H31" s="126"/>
      <c r="I31" s="127"/>
      <c r="J31" s="126"/>
      <c r="K31" s="126"/>
      <c r="L31" s="126"/>
    </row>
    <row r="32" spans="1:12" ht="26.25" x14ac:dyDescent="0.25">
      <c r="A32" s="11"/>
      <c r="B32" s="13">
        <v>45</v>
      </c>
      <c r="C32" s="55" t="s">
        <v>144</v>
      </c>
      <c r="D32" s="84"/>
      <c r="E32" s="77">
        <v>50000</v>
      </c>
      <c r="F32" s="77">
        <v>50000</v>
      </c>
      <c r="H32" s="126"/>
      <c r="I32" s="126"/>
      <c r="J32" s="126"/>
      <c r="K32" s="126"/>
      <c r="L32" s="126"/>
    </row>
    <row r="33" spans="1:12" ht="26.25" x14ac:dyDescent="0.25">
      <c r="A33" s="11" t="s">
        <v>94</v>
      </c>
      <c r="B33" s="13"/>
      <c r="C33" s="55" t="s">
        <v>95</v>
      </c>
      <c r="D33" s="84">
        <v>34000</v>
      </c>
      <c r="E33" s="85"/>
      <c r="F33" s="84">
        <v>34000</v>
      </c>
      <c r="H33" s="126"/>
      <c r="I33" s="126"/>
      <c r="J33" s="126"/>
      <c r="K33" s="126"/>
      <c r="L33" s="126"/>
    </row>
    <row r="34" spans="1:12" ht="26.25" x14ac:dyDescent="0.25">
      <c r="A34" s="11"/>
      <c r="B34" s="12">
        <v>54</v>
      </c>
      <c r="C34" s="55" t="s">
        <v>95</v>
      </c>
      <c r="D34" s="77">
        <v>34000</v>
      </c>
      <c r="E34" s="77"/>
      <c r="F34" s="77">
        <v>34000</v>
      </c>
      <c r="H34" s="126"/>
      <c r="I34" s="126"/>
      <c r="J34" s="126"/>
      <c r="K34" s="126"/>
      <c r="L34" s="126"/>
    </row>
    <row r="35" spans="1:12" x14ac:dyDescent="0.25">
      <c r="H35" s="126"/>
      <c r="I35" s="128"/>
      <c r="J35" s="126"/>
      <c r="K35" s="126"/>
      <c r="L35" s="126"/>
    </row>
    <row r="36" spans="1:12" x14ac:dyDescent="0.25">
      <c r="C36" s="57"/>
      <c r="H36" s="126"/>
      <c r="I36" s="126"/>
      <c r="J36" s="126"/>
      <c r="K36" s="126"/>
      <c r="L36" s="126"/>
    </row>
    <row r="37" spans="1:12" x14ac:dyDescent="0.25">
      <c r="I37" s="86"/>
    </row>
    <row r="38" spans="1:12" x14ac:dyDescent="0.25">
      <c r="I38" s="86"/>
    </row>
    <row r="39" spans="1:12" x14ac:dyDescent="0.25">
      <c r="I39" s="128"/>
    </row>
    <row r="40" spans="1:12" x14ac:dyDescent="0.25">
      <c r="I40" s="86"/>
    </row>
    <row r="41" spans="1:12" x14ac:dyDescent="0.25">
      <c r="I41" s="86"/>
    </row>
    <row r="42" spans="1:12" x14ac:dyDescent="0.25">
      <c r="I42" s="86"/>
    </row>
    <row r="43" spans="1:12" x14ac:dyDescent="0.25">
      <c r="I43" s="86"/>
    </row>
  </sheetData>
  <mergeCells count="5">
    <mergeCell ref="A20:F20"/>
    <mergeCell ref="A3:F3"/>
    <mergeCell ref="A5:F5"/>
    <mergeCell ref="A7:F7"/>
    <mergeCell ref="A1:H1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="115" zoomScaleNormal="115" workbookViewId="0">
      <selection sqref="A1:H1"/>
    </sheetView>
  </sheetViews>
  <sheetFormatPr defaultRowHeight="15" x14ac:dyDescent="0.25"/>
  <cols>
    <col min="1" max="4" width="25.28515625" customWidth="1"/>
  </cols>
  <sheetData>
    <row r="1" spans="1:8" ht="42" customHeight="1" x14ac:dyDescent="0.25">
      <c r="A1" s="135" t="s">
        <v>173</v>
      </c>
      <c r="B1" s="135"/>
      <c r="C1" s="135"/>
      <c r="D1" s="135"/>
      <c r="E1" s="135"/>
      <c r="F1" s="135"/>
      <c r="G1" s="135"/>
      <c r="H1" s="135"/>
    </row>
    <row r="2" spans="1:8" ht="18" customHeight="1" x14ac:dyDescent="0.25">
      <c r="A2" s="21"/>
      <c r="B2" s="21"/>
      <c r="C2" s="21"/>
      <c r="D2" s="21"/>
    </row>
    <row r="3" spans="1:8" ht="15.75" customHeight="1" x14ac:dyDescent="0.25">
      <c r="A3" s="135" t="s">
        <v>17</v>
      </c>
      <c r="B3" s="135"/>
      <c r="C3" s="135"/>
      <c r="D3" s="135"/>
    </row>
    <row r="4" spans="1:8" ht="18" x14ac:dyDescent="0.25">
      <c r="B4" s="21"/>
      <c r="C4" s="21"/>
      <c r="D4" s="21"/>
    </row>
    <row r="5" spans="1:8" ht="18" customHeight="1" x14ac:dyDescent="0.25">
      <c r="A5" s="135" t="s">
        <v>4</v>
      </c>
      <c r="B5" s="135"/>
      <c r="C5" s="135"/>
      <c r="D5" s="135"/>
    </row>
    <row r="6" spans="1:8" ht="18" x14ac:dyDescent="0.25">
      <c r="A6" s="21"/>
      <c r="B6" s="21"/>
      <c r="C6" s="21"/>
      <c r="D6" s="21"/>
    </row>
    <row r="7" spans="1:8" ht="15.75" customHeight="1" x14ac:dyDescent="0.25">
      <c r="A7" s="135" t="s">
        <v>37</v>
      </c>
      <c r="B7" s="135"/>
      <c r="C7" s="135"/>
      <c r="D7" s="135"/>
    </row>
    <row r="8" spans="1:8" ht="18" x14ac:dyDescent="0.25">
      <c r="A8" s="21"/>
      <c r="B8" s="21"/>
      <c r="C8" s="21"/>
      <c r="D8" s="21"/>
    </row>
    <row r="9" spans="1:8" x14ac:dyDescent="0.25">
      <c r="A9" s="17" t="s">
        <v>39</v>
      </c>
      <c r="B9" s="17" t="s">
        <v>148</v>
      </c>
      <c r="C9" s="17" t="s">
        <v>147</v>
      </c>
      <c r="D9" s="17" t="s">
        <v>149</v>
      </c>
    </row>
    <row r="10" spans="1:8" x14ac:dyDescent="0.25">
      <c r="A10" s="33" t="s">
        <v>0</v>
      </c>
      <c r="B10" s="68">
        <f>SUM(B11+B14+B16+B19+B28)</f>
        <v>3771460</v>
      </c>
      <c r="C10" s="68">
        <f>C11+C14+C16+C19+C28</f>
        <v>416975</v>
      </c>
      <c r="D10" s="68">
        <f>D11+D14+D16+D19+D28</f>
        <v>4188435</v>
      </c>
    </row>
    <row r="11" spans="1:8" x14ac:dyDescent="0.25">
      <c r="A11" s="22" t="s">
        <v>42</v>
      </c>
      <c r="B11" s="68">
        <f>SUM(B12:B13)</f>
        <v>120000</v>
      </c>
      <c r="C11" s="68">
        <v>0</v>
      </c>
      <c r="D11" s="68">
        <f>SUM(D12:D13)</f>
        <v>120000</v>
      </c>
    </row>
    <row r="12" spans="1:8" x14ac:dyDescent="0.25">
      <c r="A12" s="10" t="s">
        <v>66</v>
      </c>
      <c r="B12" s="63">
        <v>118000</v>
      </c>
      <c r="C12" s="63">
        <v>0</v>
      </c>
      <c r="D12" s="63">
        <v>118000</v>
      </c>
    </row>
    <row r="13" spans="1:8" ht="25.5" x14ac:dyDescent="0.25">
      <c r="A13" s="14" t="s">
        <v>67</v>
      </c>
      <c r="B13" s="63">
        <v>2000</v>
      </c>
      <c r="C13" s="63">
        <v>0</v>
      </c>
      <c r="D13" s="63">
        <v>2000</v>
      </c>
    </row>
    <row r="14" spans="1:8" x14ac:dyDescent="0.25">
      <c r="A14" s="22" t="s">
        <v>44</v>
      </c>
      <c r="B14" s="69">
        <f>SUM(B15:B15)</f>
        <v>9000</v>
      </c>
      <c r="C14" s="69">
        <v>0</v>
      </c>
      <c r="D14" s="69">
        <f>SUM(D15:D15)</f>
        <v>9000</v>
      </c>
    </row>
    <row r="15" spans="1:8" x14ac:dyDescent="0.25">
      <c r="A15" s="10" t="s">
        <v>145</v>
      </c>
      <c r="B15" s="63">
        <v>9000</v>
      </c>
      <c r="C15" s="63">
        <v>0</v>
      </c>
      <c r="D15" s="63">
        <v>9000</v>
      </c>
    </row>
    <row r="16" spans="1:8" ht="25.5" x14ac:dyDescent="0.25">
      <c r="A16" s="8" t="s">
        <v>41</v>
      </c>
      <c r="B16" s="69">
        <f>B17+B18</f>
        <v>320400</v>
      </c>
      <c r="C16" s="69">
        <f>C18+C17</f>
        <v>82251</v>
      </c>
      <c r="D16" s="69">
        <f>D18+D17</f>
        <v>402651</v>
      </c>
    </row>
    <row r="17" spans="1:4" ht="38.25" x14ac:dyDescent="0.25">
      <c r="A17" s="14" t="s">
        <v>108</v>
      </c>
      <c r="B17" s="63">
        <v>64800</v>
      </c>
      <c r="C17" s="63">
        <v>8200</v>
      </c>
      <c r="D17" s="63">
        <f>B17+C17</f>
        <v>73000</v>
      </c>
    </row>
    <row r="18" spans="1:4" ht="14.25" customHeight="1" x14ac:dyDescent="0.25">
      <c r="A18" s="14" t="s">
        <v>110</v>
      </c>
      <c r="B18" s="63">
        <v>255600</v>
      </c>
      <c r="C18" s="63">
        <v>74051</v>
      </c>
      <c r="D18" s="63">
        <f>B18+C18</f>
        <v>329651</v>
      </c>
    </row>
    <row r="19" spans="1:4" ht="14.25" customHeight="1" x14ac:dyDescent="0.25">
      <c r="A19" s="67" t="s">
        <v>40</v>
      </c>
      <c r="B19" s="69">
        <f>SUM(B20:B27)</f>
        <v>3317060</v>
      </c>
      <c r="C19" s="69">
        <f>SUM(C20:C27)</f>
        <v>332584</v>
      </c>
      <c r="D19" s="69">
        <f>SUM(D20:D27)</f>
        <v>3649644</v>
      </c>
    </row>
    <row r="20" spans="1:4" ht="25.5" x14ac:dyDescent="0.25">
      <c r="A20" s="15" t="s">
        <v>109</v>
      </c>
      <c r="B20" s="63">
        <v>3015060</v>
      </c>
      <c r="C20" s="63">
        <v>-3015060</v>
      </c>
      <c r="D20" s="63">
        <f>B20+C20</f>
        <v>0</v>
      </c>
    </row>
    <row r="21" spans="1:4" ht="38.25" x14ac:dyDescent="0.25">
      <c r="A21" s="15" t="s">
        <v>172</v>
      </c>
      <c r="B21" s="63">
        <v>0</v>
      </c>
      <c r="C21" s="63">
        <v>21300</v>
      </c>
      <c r="D21" s="63">
        <v>21300</v>
      </c>
    </row>
    <row r="22" spans="1:4" x14ac:dyDescent="0.25">
      <c r="A22" s="15" t="s">
        <v>111</v>
      </c>
      <c r="B22" s="63">
        <v>160000</v>
      </c>
      <c r="C22" s="63">
        <v>-160000</v>
      </c>
      <c r="D22" s="63">
        <v>0</v>
      </c>
    </row>
    <row r="23" spans="1:4" x14ac:dyDescent="0.25">
      <c r="A23" s="15" t="s">
        <v>112</v>
      </c>
      <c r="B23" s="63">
        <v>142000</v>
      </c>
      <c r="C23" s="63">
        <v>-142000</v>
      </c>
      <c r="D23" s="63">
        <v>0</v>
      </c>
    </row>
    <row r="24" spans="1:4" ht="25.5" x14ac:dyDescent="0.25">
      <c r="A24" s="15" t="s">
        <v>164</v>
      </c>
      <c r="B24" s="63">
        <v>0</v>
      </c>
      <c r="C24" s="63">
        <v>3342644</v>
      </c>
      <c r="D24" s="63">
        <v>3342644</v>
      </c>
    </row>
    <row r="25" spans="1:4" ht="25.5" x14ac:dyDescent="0.25">
      <c r="A25" s="15" t="s">
        <v>165</v>
      </c>
      <c r="B25" s="63">
        <v>0</v>
      </c>
      <c r="C25" s="63">
        <v>160000</v>
      </c>
      <c r="D25" s="63">
        <v>160000</v>
      </c>
    </row>
    <row r="26" spans="1:4" x14ac:dyDescent="0.25">
      <c r="A26" s="15" t="s">
        <v>166</v>
      </c>
      <c r="B26" s="63">
        <v>0</v>
      </c>
      <c r="C26" s="63">
        <v>5000</v>
      </c>
      <c r="D26" s="63">
        <v>5000</v>
      </c>
    </row>
    <row r="27" spans="1:4" ht="38.25" x14ac:dyDescent="0.25">
      <c r="A27" s="15" t="s">
        <v>167</v>
      </c>
      <c r="B27" s="63">
        <v>0</v>
      </c>
      <c r="C27" s="63">
        <v>120700</v>
      </c>
      <c r="D27" s="63">
        <v>120700</v>
      </c>
    </row>
    <row r="28" spans="1:4" x14ac:dyDescent="0.25">
      <c r="A28" s="60" t="s">
        <v>114</v>
      </c>
      <c r="B28" s="70">
        <f>B29</f>
        <v>5000</v>
      </c>
      <c r="C28" s="69">
        <v>2140</v>
      </c>
      <c r="D28" s="70">
        <v>7140</v>
      </c>
    </row>
    <row r="29" spans="1:4" ht="36.75" customHeight="1" x14ac:dyDescent="0.25">
      <c r="A29" s="15" t="s">
        <v>113</v>
      </c>
      <c r="B29" s="63">
        <v>5000</v>
      </c>
      <c r="C29" s="63">
        <v>2140</v>
      </c>
      <c r="D29" s="63">
        <v>7140</v>
      </c>
    </row>
    <row r="30" spans="1:4" ht="36.75" customHeight="1" x14ac:dyDescent="0.25">
      <c r="A30" s="64"/>
      <c r="B30" s="120"/>
      <c r="C30" s="120"/>
      <c r="D30" s="120"/>
    </row>
    <row r="31" spans="1:4" ht="15.75" customHeight="1" x14ac:dyDescent="0.25">
      <c r="A31" s="135" t="s">
        <v>38</v>
      </c>
      <c r="B31" s="135"/>
      <c r="C31" s="135"/>
      <c r="D31" s="135"/>
    </row>
    <row r="32" spans="1:4" ht="18" x14ac:dyDescent="0.25">
      <c r="A32" s="21"/>
      <c r="B32" s="21"/>
      <c r="C32" s="21"/>
      <c r="D32" s="21"/>
    </row>
    <row r="33" spans="1:4" x14ac:dyDescent="0.25">
      <c r="A33" s="17" t="s">
        <v>39</v>
      </c>
      <c r="B33" s="17" t="s">
        <v>148</v>
      </c>
      <c r="C33" s="17" t="s">
        <v>147</v>
      </c>
      <c r="D33" s="17" t="s">
        <v>149</v>
      </c>
    </row>
    <row r="34" spans="1:4" x14ac:dyDescent="0.25">
      <c r="A34" s="33" t="s">
        <v>1</v>
      </c>
      <c r="B34" s="68">
        <f ca="1">SUM(B35+B38+B41+B45+B57)</f>
        <v>3771460</v>
      </c>
      <c r="C34" s="68">
        <f>C35+C38+C41+C45+C57+C60</f>
        <v>187979</v>
      </c>
      <c r="D34" s="68">
        <f>D35+D38+D41+D45+D57+D60</f>
        <v>3959439</v>
      </c>
    </row>
    <row r="35" spans="1:4" ht="15.75" customHeight="1" x14ac:dyDescent="0.25">
      <c r="A35" s="22" t="s">
        <v>42</v>
      </c>
      <c r="B35" s="69">
        <f>SUM(B36:B37)</f>
        <v>120000</v>
      </c>
      <c r="C35" s="69">
        <v>0</v>
      </c>
      <c r="D35" s="69">
        <f>B35+C35</f>
        <v>120000</v>
      </c>
    </row>
    <row r="36" spans="1:4" x14ac:dyDescent="0.25">
      <c r="A36" s="10" t="s">
        <v>66</v>
      </c>
      <c r="B36" s="71">
        <v>118000</v>
      </c>
      <c r="C36" s="71">
        <v>0</v>
      </c>
      <c r="D36" s="71">
        <v>118000</v>
      </c>
    </row>
    <row r="37" spans="1:4" ht="25.5" x14ac:dyDescent="0.25">
      <c r="A37" s="14" t="s">
        <v>67</v>
      </c>
      <c r="B37" s="71">
        <v>2000</v>
      </c>
      <c r="C37" s="71">
        <v>0</v>
      </c>
      <c r="D37" s="71">
        <v>2000</v>
      </c>
    </row>
    <row r="38" spans="1:4" x14ac:dyDescent="0.25">
      <c r="A38" s="22" t="s">
        <v>44</v>
      </c>
      <c r="B38" s="72">
        <f>SUM(B39:B40)</f>
        <v>9000</v>
      </c>
      <c r="C38" s="72">
        <v>999</v>
      </c>
      <c r="D38" s="72">
        <v>9999</v>
      </c>
    </row>
    <row r="39" spans="1:4" x14ac:dyDescent="0.25">
      <c r="A39" s="10" t="s">
        <v>107</v>
      </c>
      <c r="B39" s="63">
        <v>9000</v>
      </c>
      <c r="C39" s="63">
        <v>0</v>
      </c>
      <c r="D39" s="63">
        <v>9000</v>
      </c>
    </row>
    <row r="40" spans="1:4" x14ac:dyDescent="0.25">
      <c r="A40" s="10" t="s">
        <v>90</v>
      </c>
      <c r="B40" s="71">
        <v>0</v>
      </c>
      <c r="C40" s="71">
        <v>999</v>
      </c>
      <c r="D40" s="71">
        <v>999</v>
      </c>
    </row>
    <row r="41" spans="1:4" ht="25.5" x14ac:dyDescent="0.25">
      <c r="A41" s="8" t="s">
        <v>41</v>
      </c>
      <c r="B41" s="73">
        <f>SUM(B43:B44)</f>
        <v>255600</v>
      </c>
      <c r="C41" s="73">
        <f>C42+C43+C44</f>
        <v>83246</v>
      </c>
      <c r="D41" s="73">
        <f>D42+D43+D44</f>
        <v>403646</v>
      </c>
    </row>
    <row r="42" spans="1:4" ht="38.25" x14ac:dyDescent="0.25">
      <c r="A42" s="14" t="s">
        <v>108</v>
      </c>
      <c r="B42" s="63">
        <v>64800</v>
      </c>
      <c r="C42" s="63">
        <v>8200</v>
      </c>
      <c r="D42" s="63">
        <f>B42+C42</f>
        <v>73000</v>
      </c>
    </row>
    <row r="43" spans="1:4" ht="25.5" x14ac:dyDescent="0.25">
      <c r="A43" s="14" t="s">
        <v>110</v>
      </c>
      <c r="B43" s="63">
        <v>255600</v>
      </c>
      <c r="C43" s="63">
        <v>74051</v>
      </c>
      <c r="D43" s="63">
        <f>B43+C43</f>
        <v>329651</v>
      </c>
    </row>
    <row r="44" spans="1:4" ht="38.25" x14ac:dyDescent="0.25">
      <c r="A44" s="14" t="s">
        <v>91</v>
      </c>
      <c r="B44" s="74">
        <v>0</v>
      </c>
      <c r="C44" s="74">
        <v>995</v>
      </c>
      <c r="D44" s="63">
        <f t="shared" ref="D44" si="0">B44+C44</f>
        <v>995</v>
      </c>
    </row>
    <row r="45" spans="1:4" x14ac:dyDescent="0.25">
      <c r="A45" s="33" t="s">
        <v>40</v>
      </c>
      <c r="B45" s="73">
        <f ca="1">SUM(B42:B54)</f>
        <v>3572660</v>
      </c>
      <c r="C45" s="73">
        <f>SUM(C46:C56)</f>
        <v>98220</v>
      </c>
      <c r="D45" s="73">
        <f>SUM(D46:D56)</f>
        <v>3415280</v>
      </c>
    </row>
    <row r="46" spans="1:4" ht="25.5" x14ac:dyDescent="0.25">
      <c r="A46" s="15" t="s">
        <v>109</v>
      </c>
      <c r="B46" s="63">
        <v>3015060</v>
      </c>
      <c r="C46" s="63">
        <v>-3015060</v>
      </c>
      <c r="D46" s="63">
        <f>B46+C46</f>
        <v>0</v>
      </c>
    </row>
    <row r="47" spans="1:4" ht="38.25" x14ac:dyDescent="0.25">
      <c r="A47" s="15" t="s">
        <v>163</v>
      </c>
      <c r="B47" s="63"/>
      <c r="C47" s="63">
        <v>21300</v>
      </c>
      <c r="D47" s="63">
        <v>21300</v>
      </c>
    </row>
    <row r="48" spans="1:4" x14ac:dyDescent="0.25">
      <c r="A48" s="15" t="s">
        <v>111</v>
      </c>
      <c r="B48" s="63">
        <v>160000</v>
      </c>
      <c r="C48" s="63">
        <v>-160000</v>
      </c>
      <c r="D48" s="63">
        <v>0</v>
      </c>
    </row>
    <row r="49" spans="1:4" x14ac:dyDescent="0.25">
      <c r="A49" s="15" t="s">
        <v>112</v>
      </c>
      <c r="B49" s="63">
        <v>142000</v>
      </c>
      <c r="C49" s="63">
        <v>-142000</v>
      </c>
      <c r="D49" s="63">
        <v>0</v>
      </c>
    </row>
    <row r="50" spans="1:4" ht="25.5" x14ac:dyDescent="0.25">
      <c r="A50" s="15" t="s">
        <v>164</v>
      </c>
      <c r="B50" s="63">
        <v>0</v>
      </c>
      <c r="C50" s="63">
        <v>3342644</v>
      </c>
      <c r="D50" s="63">
        <v>3342644</v>
      </c>
    </row>
    <row r="51" spans="1:4" ht="25.5" x14ac:dyDescent="0.25">
      <c r="A51" s="15" t="s">
        <v>165</v>
      </c>
      <c r="B51" s="63">
        <v>0</v>
      </c>
      <c r="C51" s="63">
        <v>160000</v>
      </c>
      <c r="D51" s="63">
        <v>160000</v>
      </c>
    </row>
    <row r="52" spans="1:4" x14ac:dyDescent="0.25">
      <c r="A52" s="15" t="s">
        <v>166</v>
      </c>
      <c r="B52" s="63">
        <v>0</v>
      </c>
      <c r="C52" s="63">
        <v>5000</v>
      </c>
      <c r="D52" s="63">
        <v>5000</v>
      </c>
    </row>
    <row r="53" spans="1:4" ht="38.25" x14ac:dyDescent="0.25">
      <c r="A53" s="15" t="s">
        <v>167</v>
      </c>
      <c r="B53" s="63">
        <v>0</v>
      </c>
      <c r="C53" s="63">
        <v>120700</v>
      </c>
      <c r="D53" s="63">
        <v>120700</v>
      </c>
    </row>
    <row r="54" spans="1:4" ht="51" x14ac:dyDescent="0.25">
      <c r="A54" s="15" t="s">
        <v>92</v>
      </c>
      <c r="B54" s="74">
        <v>0</v>
      </c>
      <c r="C54" s="74">
        <v>721</v>
      </c>
      <c r="D54" s="74">
        <v>721</v>
      </c>
    </row>
    <row r="55" spans="1:4" x14ac:dyDescent="0.25">
      <c r="A55" s="15" t="s">
        <v>143</v>
      </c>
      <c r="B55" s="74">
        <v>0</v>
      </c>
      <c r="C55" s="74">
        <v>4999</v>
      </c>
      <c r="D55" s="74">
        <v>4999</v>
      </c>
    </row>
    <row r="56" spans="1:4" x14ac:dyDescent="0.25">
      <c r="A56" s="15" t="s">
        <v>168</v>
      </c>
      <c r="B56" s="74">
        <v>0</v>
      </c>
      <c r="C56" s="74">
        <v>-240084</v>
      </c>
      <c r="D56" s="74">
        <v>-240084</v>
      </c>
    </row>
    <row r="57" spans="1:4" x14ac:dyDescent="0.25">
      <c r="A57" s="60" t="s">
        <v>114</v>
      </c>
      <c r="B57" s="70">
        <f>SUM(B58:B59)</f>
        <v>5000</v>
      </c>
      <c r="C57" s="69">
        <f>SUM(C58:C59)</f>
        <v>5169</v>
      </c>
      <c r="D57" s="69">
        <f>SUM(D58:D59)</f>
        <v>10169</v>
      </c>
    </row>
    <row r="58" spans="1:4" ht="25.5" x14ac:dyDescent="0.25">
      <c r="A58" s="15" t="s">
        <v>113</v>
      </c>
      <c r="B58" s="63">
        <v>5000</v>
      </c>
      <c r="C58" s="63">
        <v>2140</v>
      </c>
      <c r="D58" s="63">
        <v>7140</v>
      </c>
    </row>
    <row r="59" spans="1:4" x14ac:dyDescent="0.25">
      <c r="A59" s="15" t="s">
        <v>116</v>
      </c>
      <c r="B59" s="76">
        <v>0</v>
      </c>
      <c r="C59" s="75">
        <v>3029</v>
      </c>
      <c r="D59" s="76">
        <v>3029</v>
      </c>
    </row>
    <row r="60" spans="1:4" ht="38.25" x14ac:dyDescent="0.25">
      <c r="A60" s="58" t="s">
        <v>115</v>
      </c>
      <c r="B60" s="95">
        <v>0</v>
      </c>
      <c r="C60" s="69">
        <v>345</v>
      </c>
      <c r="D60" s="95">
        <v>345</v>
      </c>
    </row>
    <row r="61" spans="1:4" ht="25.5" x14ac:dyDescent="0.25">
      <c r="A61" s="15" t="s">
        <v>117</v>
      </c>
      <c r="B61" s="75">
        <v>0</v>
      </c>
      <c r="C61" s="75">
        <v>345</v>
      </c>
      <c r="D61" s="75">
        <v>345</v>
      </c>
    </row>
    <row r="66" spans="1:4" x14ac:dyDescent="0.25">
      <c r="A66" s="64"/>
      <c r="B66" s="65"/>
      <c r="C66" s="65"/>
      <c r="D66" s="65"/>
    </row>
    <row r="67" spans="1:4" x14ac:dyDescent="0.25">
      <c r="A67" s="57"/>
    </row>
  </sheetData>
  <mergeCells count="5">
    <mergeCell ref="A3:D3"/>
    <mergeCell ref="A5:D5"/>
    <mergeCell ref="A7:D7"/>
    <mergeCell ref="A31:D31"/>
    <mergeCell ref="A1:H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8" ht="42" customHeight="1" x14ac:dyDescent="0.25">
      <c r="A1" s="135" t="s">
        <v>173</v>
      </c>
      <c r="B1" s="135"/>
      <c r="C1" s="135"/>
      <c r="D1" s="135"/>
      <c r="E1" s="135"/>
      <c r="F1" s="135"/>
      <c r="G1" s="135"/>
      <c r="H1" s="135"/>
    </row>
    <row r="2" spans="1:8" ht="18" customHeight="1" x14ac:dyDescent="0.25">
      <c r="A2" s="4"/>
      <c r="B2" s="4"/>
      <c r="C2" s="4"/>
      <c r="D2" s="4"/>
    </row>
    <row r="3" spans="1:8" ht="15.75" x14ac:dyDescent="0.25">
      <c r="A3" s="135" t="s">
        <v>17</v>
      </c>
      <c r="B3" s="135"/>
      <c r="C3" s="135"/>
      <c r="D3" s="135"/>
    </row>
    <row r="4" spans="1:8" ht="18" x14ac:dyDescent="0.25">
      <c r="A4" s="4"/>
      <c r="B4" s="4"/>
      <c r="C4" s="4"/>
      <c r="D4" s="4"/>
    </row>
    <row r="5" spans="1:8" ht="18" customHeight="1" x14ac:dyDescent="0.25">
      <c r="A5" s="135" t="s">
        <v>4</v>
      </c>
      <c r="B5" s="136"/>
      <c r="C5" s="136"/>
      <c r="D5" s="136"/>
    </row>
    <row r="6" spans="1:8" ht="18" x14ac:dyDescent="0.25">
      <c r="A6" s="4"/>
      <c r="B6" s="4"/>
      <c r="C6" s="4"/>
      <c r="D6" s="4"/>
    </row>
    <row r="7" spans="1:8" ht="15.75" x14ac:dyDescent="0.25">
      <c r="A7" s="135" t="s">
        <v>12</v>
      </c>
      <c r="B7" s="153"/>
      <c r="C7" s="153"/>
      <c r="D7" s="153"/>
    </row>
    <row r="8" spans="1:8" ht="18" x14ac:dyDescent="0.25">
      <c r="A8" s="4"/>
      <c r="B8" s="4"/>
      <c r="C8" s="4"/>
      <c r="D8" s="4"/>
    </row>
    <row r="9" spans="1:8" x14ac:dyDescent="0.25">
      <c r="A9" s="56" t="s">
        <v>39</v>
      </c>
      <c r="B9" s="17" t="s">
        <v>148</v>
      </c>
      <c r="C9" s="17" t="s">
        <v>147</v>
      </c>
      <c r="D9" s="17" t="s">
        <v>149</v>
      </c>
    </row>
    <row r="10" spans="1:8" ht="15.75" customHeight="1" x14ac:dyDescent="0.25">
      <c r="A10" s="8" t="s">
        <v>13</v>
      </c>
      <c r="B10" s="69">
        <f t="shared" ref="B10" si="0">SUM(B11)</f>
        <v>3595460</v>
      </c>
      <c r="C10" s="69">
        <v>187258</v>
      </c>
      <c r="D10" s="69">
        <v>3782718</v>
      </c>
    </row>
    <row r="11" spans="1:8" ht="15.75" customHeight="1" x14ac:dyDescent="0.25">
      <c r="A11" s="8" t="s">
        <v>69</v>
      </c>
      <c r="B11" s="95">
        <f>SUM(B12:B12)</f>
        <v>3595460</v>
      </c>
      <c r="C11" s="95">
        <v>187258</v>
      </c>
      <c r="D11" s="95">
        <v>3782718</v>
      </c>
    </row>
    <row r="12" spans="1:8" x14ac:dyDescent="0.25">
      <c r="A12" s="14" t="s">
        <v>70</v>
      </c>
      <c r="B12" s="63">
        <v>3595460</v>
      </c>
      <c r="C12" s="63">
        <v>187258</v>
      </c>
      <c r="D12" s="63">
        <v>3782718</v>
      </c>
    </row>
    <row r="14" spans="1:8" x14ac:dyDescent="0.25">
      <c r="A14" s="57"/>
    </row>
  </sheetData>
  <mergeCells count="4">
    <mergeCell ref="A3:D3"/>
    <mergeCell ref="A5:D5"/>
    <mergeCell ref="A7:D7"/>
    <mergeCell ref="A1:H1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8" ht="42" customHeight="1" x14ac:dyDescent="0.25">
      <c r="A1" s="135" t="s">
        <v>173</v>
      </c>
      <c r="B1" s="135"/>
      <c r="C1" s="135"/>
      <c r="D1" s="135"/>
      <c r="E1" s="135"/>
      <c r="F1" s="135"/>
      <c r="G1" s="135"/>
      <c r="H1" s="135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customHeight="1" x14ac:dyDescent="0.25">
      <c r="A3" s="135" t="s">
        <v>17</v>
      </c>
      <c r="B3" s="135"/>
      <c r="C3" s="135"/>
      <c r="D3" s="135"/>
      <c r="E3" s="135"/>
      <c r="F3" s="135"/>
    </row>
    <row r="4" spans="1:8" ht="18" x14ac:dyDescent="0.25">
      <c r="A4" s="4"/>
      <c r="B4" s="4"/>
      <c r="C4" s="4"/>
      <c r="D4" s="4"/>
      <c r="E4" s="4"/>
      <c r="F4" s="4"/>
    </row>
    <row r="5" spans="1:8" ht="18" customHeight="1" x14ac:dyDescent="0.25">
      <c r="A5" s="135" t="s">
        <v>45</v>
      </c>
      <c r="B5" s="135"/>
      <c r="C5" s="135"/>
      <c r="D5" s="135"/>
      <c r="E5" s="135"/>
      <c r="F5" s="135"/>
    </row>
    <row r="6" spans="1:8" ht="18" x14ac:dyDescent="0.25">
      <c r="A6" s="4"/>
      <c r="B6" s="4"/>
      <c r="C6" s="4"/>
      <c r="D6" s="4"/>
      <c r="E6" s="4"/>
      <c r="F6" s="4"/>
    </row>
    <row r="7" spans="1:8" x14ac:dyDescent="0.25">
      <c r="A7" s="17" t="s">
        <v>5</v>
      </c>
      <c r="B7" s="16" t="s">
        <v>6</v>
      </c>
      <c r="C7" s="16" t="s">
        <v>28</v>
      </c>
      <c r="D7" s="17" t="s">
        <v>148</v>
      </c>
      <c r="E7" s="17" t="s">
        <v>147</v>
      </c>
      <c r="F7" s="17" t="s">
        <v>149</v>
      </c>
    </row>
    <row r="8" spans="1:8" x14ac:dyDescent="0.25">
      <c r="A8" s="31"/>
      <c r="B8" s="32"/>
      <c r="C8" s="30" t="s">
        <v>47</v>
      </c>
      <c r="D8" s="31"/>
      <c r="E8" s="31"/>
      <c r="F8" s="31"/>
    </row>
    <row r="9" spans="1:8" ht="25.5" x14ac:dyDescent="0.25">
      <c r="A9" s="8">
        <v>8</v>
      </c>
      <c r="B9" s="8"/>
      <c r="C9" s="8" t="s">
        <v>14</v>
      </c>
      <c r="D9" s="7"/>
      <c r="E9" s="7"/>
      <c r="F9" s="7"/>
    </row>
    <row r="10" spans="1:8" x14ac:dyDescent="0.25">
      <c r="A10" s="8"/>
      <c r="B10" s="13">
        <v>84</v>
      </c>
      <c r="C10" s="13" t="s">
        <v>21</v>
      </c>
      <c r="D10" s="7"/>
      <c r="E10" s="7"/>
      <c r="F10" s="7"/>
    </row>
    <row r="11" spans="1:8" x14ac:dyDescent="0.25">
      <c r="A11" s="8"/>
      <c r="B11" s="13"/>
      <c r="C11" s="34"/>
      <c r="D11" s="7"/>
      <c r="E11" s="7"/>
      <c r="F11" s="7"/>
    </row>
    <row r="12" spans="1:8" x14ac:dyDescent="0.25">
      <c r="A12" s="8"/>
      <c r="B12" s="13"/>
      <c r="C12" s="30" t="s">
        <v>50</v>
      </c>
      <c r="D12" s="85">
        <f t="shared" ref="D12:F12" si="0">D13</f>
        <v>34000</v>
      </c>
      <c r="E12" s="85"/>
      <c r="F12" s="85">
        <f t="shared" si="0"/>
        <v>34000</v>
      </c>
    </row>
    <row r="13" spans="1:8" ht="25.5" x14ac:dyDescent="0.25">
      <c r="A13" s="11">
        <v>5</v>
      </c>
      <c r="B13" s="12"/>
      <c r="C13" s="22" t="s">
        <v>15</v>
      </c>
      <c r="D13" s="98">
        <f t="shared" ref="D13:F13" si="1">D14</f>
        <v>34000</v>
      </c>
      <c r="E13" s="98"/>
      <c r="F13" s="98">
        <f t="shared" si="1"/>
        <v>34000</v>
      </c>
    </row>
    <row r="14" spans="1:8" ht="25.5" x14ac:dyDescent="0.25">
      <c r="A14" s="13"/>
      <c r="B14" s="13">
        <v>54</v>
      </c>
      <c r="C14" s="23" t="s">
        <v>22</v>
      </c>
      <c r="D14" s="63">
        <v>34000</v>
      </c>
      <c r="E14" s="63"/>
      <c r="F14" s="63">
        <v>34000</v>
      </c>
    </row>
    <row r="17" spans="1:3" x14ac:dyDescent="0.25">
      <c r="A17" s="154"/>
      <c r="B17" s="154"/>
      <c r="C17" s="154"/>
    </row>
  </sheetData>
  <mergeCells count="4">
    <mergeCell ref="A3:F3"/>
    <mergeCell ref="A5:F5"/>
    <mergeCell ref="A17:C17"/>
    <mergeCell ref="A1:H1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sqref="A1:H1"/>
    </sheetView>
  </sheetViews>
  <sheetFormatPr defaultRowHeight="15" x14ac:dyDescent="0.25"/>
  <cols>
    <col min="1" max="4" width="25.28515625" customWidth="1"/>
  </cols>
  <sheetData>
    <row r="1" spans="1:8" ht="42" customHeight="1" x14ac:dyDescent="0.25">
      <c r="A1" s="135" t="s">
        <v>173</v>
      </c>
      <c r="B1" s="135"/>
      <c r="C1" s="135"/>
      <c r="D1" s="135"/>
      <c r="E1" s="135"/>
      <c r="F1" s="135"/>
      <c r="G1" s="135"/>
      <c r="H1" s="135"/>
    </row>
    <row r="2" spans="1:8" ht="18" customHeight="1" x14ac:dyDescent="0.25">
      <c r="A2" s="21"/>
      <c r="B2" s="21"/>
      <c r="C2" s="21"/>
      <c r="D2" s="21"/>
    </row>
    <row r="3" spans="1:8" ht="15.75" customHeight="1" x14ac:dyDescent="0.25">
      <c r="A3" s="135" t="s">
        <v>17</v>
      </c>
      <c r="B3" s="135"/>
      <c r="C3" s="135"/>
      <c r="D3" s="135"/>
    </row>
    <row r="4" spans="1:8" ht="18" x14ac:dyDescent="0.25">
      <c r="A4" s="21"/>
      <c r="B4" s="21"/>
      <c r="C4" s="21"/>
      <c r="D4" s="21"/>
    </row>
    <row r="5" spans="1:8" ht="18" customHeight="1" x14ac:dyDescent="0.25">
      <c r="A5" s="135" t="s">
        <v>46</v>
      </c>
      <c r="B5" s="135"/>
      <c r="C5" s="135"/>
      <c r="D5" s="135"/>
    </row>
    <row r="6" spans="1:8" ht="18" x14ac:dyDescent="0.25">
      <c r="A6" s="21"/>
      <c r="B6" s="21"/>
      <c r="C6" s="21"/>
      <c r="D6" s="21"/>
    </row>
    <row r="7" spans="1:8" x14ac:dyDescent="0.25">
      <c r="A7" s="16" t="s">
        <v>39</v>
      </c>
      <c r="B7" s="17" t="s">
        <v>148</v>
      </c>
      <c r="C7" s="17" t="s">
        <v>147</v>
      </c>
      <c r="D7" s="17" t="s">
        <v>149</v>
      </c>
    </row>
    <row r="8" spans="1:8" x14ac:dyDescent="0.25">
      <c r="A8" s="8" t="s">
        <v>47</v>
      </c>
      <c r="B8" s="7"/>
      <c r="C8" s="7"/>
      <c r="D8" s="7"/>
    </row>
    <row r="9" spans="1:8" ht="25.5" x14ac:dyDescent="0.25">
      <c r="A9" s="8" t="s">
        <v>48</v>
      </c>
      <c r="B9" s="7"/>
      <c r="C9" s="7"/>
      <c r="D9" s="7"/>
    </row>
    <row r="10" spans="1:8" ht="25.5" x14ac:dyDescent="0.25">
      <c r="A10" s="14" t="s">
        <v>49</v>
      </c>
      <c r="B10" s="7"/>
      <c r="C10" s="7"/>
      <c r="D10" s="7"/>
    </row>
    <row r="11" spans="1:8" x14ac:dyDescent="0.25">
      <c r="A11" s="14"/>
      <c r="B11" s="7"/>
      <c r="C11" s="7"/>
      <c r="D11" s="7"/>
    </row>
    <row r="12" spans="1:8" x14ac:dyDescent="0.25">
      <c r="A12" s="8" t="s">
        <v>50</v>
      </c>
      <c r="B12" s="85">
        <f t="shared" ref="B12:D12" si="0">B13</f>
        <v>34000</v>
      </c>
      <c r="C12" s="96"/>
      <c r="D12" s="85">
        <f t="shared" si="0"/>
        <v>34000</v>
      </c>
    </row>
    <row r="13" spans="1:8" x14ac:dyDescent="0.25">
      <c r="A13" s="22" t="s">
        <v>42</v>
      </c>
      <c r="B13" s="98">
        <f t="shared" ref="B13:D13" si="1">B14</f>
        <v>34000</v>
      </c>
      <c r="C13" s="97"/>
      <c r="D13" s="98">
        <f t="shared" si="1"/>
        <v>34000</v>
      </c>
    </row>
    <row r="14" spans="1:8" x14ac:dyDescent="0.25">
      <c r="A14" s="10" t="s">
        <v>43</v>
      </c>
      <c r="B14" s="63">
        <v>34000</v>
      </c>
      <c r="C14" s="63"/>
      <c r="D14" s="63">
        <v>34000</v>
      </c>
    </row>
    <row r="16" spans="1:8" x14ac:dyDescent="0.25">
      <c r="A16" s="57"/>
    </row>
  </sheetData>
  <mergeCells count="3">
    <mergeCell ref="A3:D3"/>
    <mergeCell ref="A5:D5"/>
    <mergeCell ref="A1:H1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1"/>
  <sheetViews>
    <sheetView tabSelected="1" zoomScaleNormal="100" workbookViewId="0">
      <pane ySplit="1" topLeftCell="A69" activePane="bottomLeft" state="frozen"/>
      <selection activeCell="C1" sqref="C1"/>
      <selection pane="bottomLeft" sqref="A1:H1"/>
    </sheetView>
  </sheetViews>
  <sheetFormatPr defaultRowHeight="15" x14ac:dyDescent="0.25"/>
  <cols>
    <col min="1" max="1" width="7.42578125" style="99" bestFit="1" customWidth="1"/>
    <col min="2" max="2" width="8.42578125" style="99" bestFit="1" customWidth="1"/>
    <col min="3" max="3" width="8.7109375" style="99" customWidth="1"/>
    <col min="4" max="4" width="30" style="99" customWidth="1"/>
    <col min="5" max="5" width="25.28515625" style="99" customWidth="1"/>
    <col min="6" max="6" width="27.140625" style="99" customWidth="1"/>
    <col min="7" max="7" width="25.28515625" style="99" customWidth="1"/>
    <col min="8" max="16384" width="9.140625" style="99"/>
  </cols>
  <sheetData>
    <row r="1" spans="1:8" ht="42" customHeight="1" x14ac:dyDescent="0.25">
      <c r="A1" s="135" t="s">
        <v>173</v>
      </c>
      <c r="B1" s="135"/>
      <c r="C1" s="135"/>
      <c r="D1" s="135"/>
      <c r="E1" s="135"/>
      <c r="F1" s="135"/>
      <c r="G1" s="135"/>
      <c r="H1" s="135"/>
    </row>
    <row r="2" spans="1:8" ht="18" x14ac:dyDescent="0.25">
      <c r="A2" s="100"/>
      <c r="B2" s="100"/>
      <c r="C2" s="100"/>
      <c r="D2" s="100"/>
      <c r="E2" s="100"/>
      <c r="F2" s="100"/>
      <c r="G2" s="100"/>
    </row>
    <row r="3" spans="1:8" ht="18" customHeight="1" x14ac:dyDescent="0.25">
      <c r="A3" s="169" t="s">
        <v>16</v>
      </c>
      <c r="B3" s="170"/>
      <c r="C3" s="170"/>
      <c r="D3" s="170"/>
      <c r="E3" s="170"/>
      <c r="F3" s="170"/>
      <c r="G3" s="170"/>
    </row>
    <row r="4" spans="1:8" ht="18" x14ac:dyDescent="0.25">
      <c r="A4" s="100"/>
      <c r="B4" s="100"/>
      <c r="C4" s="100"/>
      <c r="D4" s="100"/>
      <c r="E4" s="100"/>
      <c r="F4" s="100"/>
      <c r="G4" s="100"/>
    </row>
    <row r="5" spans="1:8" x14ac:dyDescent="0.25">
      <c r="A5" s="171" t="s">
        <v>18</v>
      </c>
      <c r="B5" s="172"/>
      <c r="C5" s="173"/>
      <c r="D5" s="16" t="s">
        <v>19</v>
      </c>
      <c r="E5" s="17" t="s">
        <v>148</v>
      </c>
      <c r="F5" s="17" t="s">
        <v>147</v>
      </c>
      <c r="G5" s="17" t="s">
        <v>149</v>
      </c>
    </row>
    <row r="6" spans="1:8" x14ac:dyDescent="0.25">
      <c r="A6" s="174" t="s">
        <v>85</v>
      </c>
      <c r="B6" s="174"/>
      <c r="C6" s="174"/>
      <c r="D6" s="112" t="s">
        <v>86</v>
      </c>
      <c r="E6" s="113">
        <v>0</v>
      </c>
      <c r="F6" s="113">
        <v>721</v>
      </c>
      <c r="G6" s="113">
        <f>E6+F6</f>
        <v>721</v>
      </c>
    </row>
    <row r="7" spans="1:8" ht="24" customHeight="1" x14ac:dyDescent="0.25">
      <c r="A7" s="159" t="s">
        <v>87</v>
      </c>
      <c r="B7" s="159"/>
      <c r="C7" s="159"/>
      <c r="D7" s="111" t="s">
        <v>96</v>
      </c>
      <c r="E7" s="88">
        <v>0</v>
      </c>
      <c r="F7" s="88">
        <v>721</v>
      </c>
      <c r="G7" s="88">
        <f t="shared" ref="G7:G10" si="0">E7+F7</f>
        <v>721</v>
      </c>
    </row>
    <row r="8" spans="1:8" ht="25.5" x14ac:dyDescent="0.25">
      <c r="A8" s="156" t="s">
        <v>161</v>
      </c>
      <c r="B8" s="156"/>
      <c r="C8" s="156"/>
      <c r="D8" s="90" t="s">
        <v>102</v>
      </c>
      <c r="E8" s="87">
        <v>0</v>
      </c>
      <c r="F8" s="101">
        <v>721</v>
      </c>
      <c r="G8" s="62">
        <f t="shared" si="0"/>
        <v>721</v>
      </c>
    </row>
    <row r="9" spans="1:8" x14ac:dyDescent="0.25">
      <c r="A9" s="161">
        <v>3</v>
      </c>
      <c r="B9" s="162"/>
      <c r="C9" s="163"/>
      <c r="D9" s="123" t="s">
        <v>9</v>
      </c>
      <c r="E9" s="87">
        <v>0</v>
      </c>
      <c r="F9" s="87">
        <v>721</v>
      </c>
      <c r="G9" s="63">
        <f t="shared" ref="G9" si="1">E9+F9</f>
        <v>721</v>
      </c>
    </row>
    <row r="10" spans="1:8" x14ac:dyDescent="0.25">
      <c r="A10" s="155">
        <v>32</v>
      </c>
      <c r="B10" s="175"/>
      <c r="C10" s="155"/>
      <c r="D10" s="61" t="s">
        <v>20</v>
      </c>
      <c r="E10" s="87">
        <v>0</v>
      </c>
      <c r="F10" s="87">
        <v>721</v>
      </c>
      <c r="G10" s="63">
        <f t="shared" si="0"/>
        <v>721</v>
      </c>
    </row>
    <row r="11" spans="1:8" x14ac:dyDescent="0.25">
      <c r="A11" s="174" t="s">
        <v>72</v>
      </c>
      <c r="B11" s="174"/>
      <c r="C11" s="174"/>
      <c r="D11" s="112" t="s">
        <v>75</v>
      </c>
      <c r="E11" s="114">
        <f>E12+E17+E59+E66+E75+E84+E88+E113</f>
        <v>3629460</v>
      </c>
      <c r="F11" s="114">
        <f>F12+F17+F59+F66+F75+F84+F88+F113+F117</f>
        <v>187258</v>
      </c>
      <c r="G11" s="114">
        <f t="shared" ref="G11" si="2">G12+G17+G59+G66+G75+G84+G88+G113+G117</f>
        <v>3958718</v>
      </c>
    </row>
    <row r="12" spans="1:8" ht="25.5" x14ac:dyDescent="0.25">
      <c r="A12" s="159" t="s">
        <v>134</v>
      </c>
      <c r="B12" s="159"/>
      <c r="C12" s="159"/>
      <c r="D12" s="111" t="s">
        <v>97</v>
      </c>
      <c r="E12" s="115">
        <f>E13</f>
        <v>249300</v>
      </c>
      <c r="F12" s="115"/>
      <c r="G12" s="115">
        <f t="shared" ref="G12" si="3">G13</f>
        <v>249300</v>
      </c>
    </row>
    <row r="13" spans="1:8" x14ac:dyDescent="0.25">
      <c r="A13" s="156" t="s">
        <v>119</v>
      </c>
      <c r="B13" s="156"/>
      <c r="C13" s="156"/>
      <c r="D13" s="90" t="s">
        <v>120</v>
      </c>
      <c r="E13" s="101">
        <f>E14</f>
        <v>249300</v>
      </c>
      <c r="F13" s="101"/>
      <c r="G13" s="101">
        <f t="shared" ref="G13:G14" si="4">E13+F13</f>
        <v>249300</v>
      </c>
    </row>
    <row r="14" spans="1:8" x14ac:dyDescent="0.25">
      <c r="A14" s="161">
        <v>3</v>
      </c>
      <c r="B14" s="162"/>
      <c r="C14" s="163"/>
      <c r="D14" s="91" t="s">
        <v>9</v>
      </c>
      <c r="E14" s="87">
        <f>SUM(E15:E16)</f>
        <v>249300</v>
      </c>
      <c r="F14" s="87"/>
      <c r="G14" s="87">
        <f t="shared" si="4"/>
        <v>249300</v>
      </c>
    </row>
    <row r="15" spans="1:8" x14ac:dyDescent="0.25">
      <c r="A15" s="78">
        <v>32</v>
      </c>
      <c r="B15" s="79"/>
      <c r="C15" s="80"/>
      <c r="D15" s="91" t="s">
        <v>9</v>
      </c>
      <c r="E15" s="87">
        <v>249050</v>
      </c>
      <c r="F15" s="87"/>
      <c r="G15" s="87">
        <f>E15+F15</f>
        <v>249050</v>
      </c>
    </row>
    <row r="16" spans="1:8" x14ac:dyDescent="0.25">
      <c r="A16" s="78">
        <v>34</v>
      </c>
      <c r="B16" s="79"/>
      <c r="C16" s="80"/>
      <c r="D16" s="91" t="s">
        <v>62</v>
      </c>
      <c r="E16" s="87">
        <v>250</v>
      </c>
      <c r="F16" s="87"/>
      <c r="G16" s="87">
        <f>E16+F16</f>
        <v>250</v>
      </c>
    </row>
    <row r="17" spans="1:7" ht="25.5" x14ac:dyDescent="0.25">
      <c r="A17" s="159" t="s">
        <v>76</v>
      </c>
      <c r="B17" s="159"/>
      <c r="C17" s="159"/>
      <c r="D17" s="111" t="s">
        <v>150</v>
      </c>
      <c r="E17" s="115">
        <f>E18+E23+E26+E29+E32+E40</f>
        <v>239100</v>
      </c>
      <c r="F17" s="115">
        <f>F18+F23+F26+F29+F32+F36+F40+F43+F46+F50+F53+F56</f>
        <v>18993</v>
      </c>
      <c r="G17" s="115">
        <f>G18+G23+G26+G29+G32+G36+G40+G43+G46+G50+G53+G56</f>
        <v>258093</v>
      </c>
    </row>
    <row r="18" spans="1:7" x14ac:dyDescent="0.25">
      <c r="A18" s="156" t="s">
        <v>73</v>
      </c>
      <c r="B18" s="156"/>
      <c r="C18" s="156"/>
      <c r="D18" s="90" t="s">
        <v>101</v>
      </c>
      <c r="E18" s="101">
        <f>E20+E22</f>
        <v>40000</v>
      </c>
      <c r="F18" s="101"/>
      <c r="G18" s="101">
        <f t="shared" ref="G18:G35" si="5">E18+F18</f>
        <v>40000</v>
      </c>
    </row>
    <row r="19" spans="1:7" x14ac:dyDescent="0.25">
      <c r="A19" s="161">
        <v>3</v>
      </c>
      <c r="B19" s="162"/>
      <c r="C19" s="163"/>
      <c r="D19" s="123" t="s">
        <v>9</v>
      </c>
      <c r="E19" s="87">
        <v>6000</v>
      </c>
      <c r="F19" s="87"/>
      <c r="G19" s="87">
        <f t="shared" ref="G19" si="6">E19+F19</f>
        <v>6000</v>
      </c>
    </row>
    <row r="20" spans="1:7" ht="25.5" x14ac:dyDescent="0.25">
      <c r="A20" s="160">
        <v>34</v>
      </c>
      <c r="B20" s="160"/>
      <c r="C20" s="160"/>
      <c r="D20" s="91" t="s">
        <v>169</v>
      </c>
      <c r="E20" s="87">
        <v>6000</v>
      </c>
      <c r="F20" s="87"/>
      <c r="G20" s="87">
        <f t="shared" si="5"/>
        <v>6000</v>
      </c>
    </row>
    <row r="21" spans="1:7" ht="25.5" x14ac:dyDescent="0.25">
      <c r="A21" s="160">
        <v>5</v>
      </c>
      <c r="B21" s="160"/>
      <c r="C21" s="160"/>
      <c r="D21" s="123" t="s">
        <v>15</v>
      </c>
      <c r="E21" s="87">
        <v>34000</v>
      </c>
      <c r="F21" s="87"/>
      <c r="G21" s="87">
        <f t="shared" ref="G21" si="7">E21+F21</f>
        <v>34000</v>
      </c>
    </row>
    <row r="22" spans="1:7" x14ac:dyDescent="0.25">
      <c r="A22" s="160">
        <v>54</v>
      </c>
      <c r="B22" s="160"/>
      <c r="C22" s="160"/>
      <c r="D22" s="91" t="s">
        <v>170</v>
      </c>
      <c r="E22" s="87">
        <v>34000</v>
      </c>
      <c r="F22" s="87"/>
      <c r="G22" s="87">
        <f t="shared" si="5"/>
        <v>34000</v>
      </c>
    </row>
    <row r="23" spans="1:7" x14ac:dyDescent="0.25">
      <c r="A23" s="156" t="s">
        <v>74</v>
      </c>
      <c r="B23" s="156"/>
      <c r="C23" s="156"/>
      <c r="D23" s="90" t="s">
        <v>65</v>
      </c>
      <c r="E23" s="101">
        <v>2000</v>
      </c>
      <c r="F23" s="101"/>
      <c r="G23" s="101">
        <f t="shared" si="5"/>
        <v>2000</v>
      </c>
    </row>
    <row r="24" spans="1:7" x14ac:dyDescent="0.25">
      <c r="A24" s="161">
        <v>3</v>
      </c>
      <c r="B24" s="162"/>
      <c r="C24" s="163"/>
      <c r="D24" s="123" t="s">
        <v>9</v>
      </c>
      <c r="E24" s="87">
        <v>2000</v>
      </c>
      <c r="F24" s="87"/>
      <c r="G24" s="87">
        <f t="shared" ref="G24" si="8">E24+F24</f>
        <v>2000</v>
      </c>
    </row>
    <row r="25" spans="1:7" x14ac:dyDescent="0.25">
      <c r="A25" s="160">
        <v>32</v>
      </c>
      <c r="B25" s="160"/>
      <c r="C25" s="160"/>
      <c r="D25" s="91" t="s">
        <v>20</v>
      </c>
      <c r="E25" s="87">
        <v>2000</v>
      </c>
      <c r="F25" s="87"/>
      <c r="G25" s="87">
        <f t="shared" si="5"/>
        <v>2000</v>
      </c>
    </row>
    <row r="26" spans="1:7" ht="25.5" x14ac:dyDescent="0.25">
      <c r="A26" s="165" t="s">
        <v>121</v>
      </c>
      <c r="B26" s="166"/>
      <c r="C26" s="167"/>
      <c r="D26" s="67" t="s">
        <v>122</v>
      </c>
      <c r="E26" s="101">
        <f>E28</f>
        <v>7300</v>
      </c>
      <c r="F26" s="101"/>
      <c r="G26" s="101">
        <f t="shared" si="5"/>
        <v>7300</v>
      </c>
    </row>
    <row r="27" spans="1:7" x14ac:dyDescent="0.25">
      <c r="A27" s="161">
        <v>3</v>
      </c>
      <c r="B27" s="162"/>
      <c r="C27" s="163"/>
      <c r="D27" s="123" t="s">
        <v>9</v>
      </c>
      <c r="E27" s="87">
        <v>7300</v>
      </c>
      <c r="F27" s="87"/>
      <c r="G27" s="87">
        <f t="shared" ref="G27" si="9">E27+F27</f>
        <v>7300</v>
      </c>
    </row>
    <row r="28" spans="1:7" x14ac:dyDescent="0.25">
      <c r="A28" s="160">
        <v>32</v>
      </c>
      <c r="B28" s="160"/>
      <c r="C28" s="160"/>
      <c r="D28" s="91" t="s">
        <v>20</v>
      </c>
      <c r="E28" s="87">
        <v>7300</v>
      </c>
      <c r="F28" s="87"/>
      <c r="G28" s="87">
        <f t="shared" si="5"/>
        <v>7300</v>
      </c>
    </row>
    <row r="29" spans="1:7" ht="25.5" x14ac:dyDescent="0.25">
      <c r="A29" s="156" t="s">
        <v>123</v>
      </c>
      <c r="B29" s="156"/>
      <c r="C29" s="156"/>
      <c r="D29" s="90" t="s">
        <v>99</v>
      </c>
      <c r="E29" s="101">
        <v>14800</v>
      </c>
      <c r="F29" s="101">
        <v>8200</v>
      </c>
      <c r="G29" s="101">
        <f t="shared" si="5"/>
        <v>23000</v>
      </c>
    </row>
    <row r="30" spans="1:7" x14ac:dyDescent="0.25">
      <c r="A30" s="161">
        <v>3</v>
      </c>
      <c r="B30" s="162"/>
      <c r="C30" s="163"/>
      <c r="D30" s="123" t="s">
        <v>9</v>
      </c>
      <c r="E30" s="87">
        <v>14800</v>
      </c>
      <c r="F30" s="87">
        <v>8200</v>
      </c>
      <c r="G30" s="87">
        <f t="shared" ref="G30" si="10">E30+F30</f>
        <v>23000</v>
      </c>
    </row>
    <row r="31" spans="1:7" x14ac:dyDescent="0.25">
      <c r="A31" s="160">
        <v>32</v>
      </c>
      <c r="B31" s="160"/>
      <c r="C31" s="160"/>
      <c r="D31" s="91" t="s">
        <v>20</v>
      </c>
      <c r="E31" s="87">
        <v>14800</v>
      </c>
      <c r="F31" s="87">
        <v>8200</v>
      </c>
      <c r="G31" s="87">
        <f t="shared" si="5"/>
        <v>23000</v>
      </c>
    </row>
    <row r="32" spans="1:7" ht="26.25" x14ac:dyDescent="0.25">
      <c r="A32" s="156" t="s">
        <v>118</v>
      </c>
      <c r="B32" s="156"/>
      <c r="C32" s="156"/>
      <c r="D32" s="59" t="s">
        <v>68</v>
      </c>
      <c r="E32" s="101">
        <v>15000</v>
      </c>
      <c r="F32" s="101">
        <v>-15000</v>
      </c>
      <c r="G32" s="101">
        <f t="shared" si="5"/>
        <v>0</v>
      </c>
    </row>
    <row r="33" spans="1:7" x14ac:dyDescent="0.25">
      <c r="A33" s="161">
        <v>3</v>
      </c>
      <c r="B33" s="162"/>
      <c r="C33" s="163"/>
      <c r="D33" s="123" t="s">
        <v>9</v>
      </c>
      <c r="E33" s="87">
        <v>15000</v>
      </c>
      <c r="F33" s="87">
        <v>-15000</v>
      </c>
      <c r="G33" s="87">
        <f t="shared" ref="G33" si="11">E33+F33</f>
        <v>0</v>
      </c>
    </row>
    <row r="34" spans="1:7" x14ac:dyDescent="0.25">
      <c r="A34" s="160">
        <v>32</v>
      </c>
      <c r="B34" s="160"/>
      <c r="C34" s="160"/>
      <c r="D34" s="91" t="s">
        <v>20</v>
      </c>
      <c r="E34" s="87">
        <v>14000</v>
      </c>
      <c r="F34" s="87">
        <v>-14000</v>
      </c>
      <c r="G34" s="87">
        <f t="shared" si="5"/>
        <v>0</v>
      </c>
    </row>
    <row r="35" spans="1:7" ht="38.25" x14ac:dyDescent="0.25">
      <c r="A35" s="160">
        <v>37</v>
      </c>
      <c r="B35" s="160"/>
      <c r="C35" s="160"/>
      <c r="D35" s="91" t="s">
        <v>64</v>
      </c>
      <c r="E35" s="87">
        <v>1000</v>
      </c>
      <c r="F35" s="87">
        <v>-1000</v>
      </c>
      <c r="G35" s="87">
        <f t="shared" si="5"/>
        <v>0</v>
      </c>
    </row>
    <row r="36" spans="1:7" ht="26.25" x14ac:dyDescent="0.25">
      <c r="A36" s="156" t="s">
        <v>151</v>
      </c>
      <c r="B36" s="156"/>
      <c r="C36" s="156"/>
      <c r="D36" s="59" t="s">
        <v>152</v>
      </c>
      <c r="E36" s="101">
        <v>0</v>
      </c>
      <c r="F36" s="101">
        <v>15000</v>
      </c>
      <c r="G36" s="101">
        <f t="shared" ref="G36:G42" si="12">E36+F36</f>
        <v>15000</v>
      </c>
    </row>
    <row r="37" spans="1:7" x14ac:dyDescent="0.25">
      <c r="A37" s="161">
        <v>3</v>
      </c>
      <c r="B37" s="162"/>
      <c r="C37" s="163"/>
      <c r="D37" s="123" t="s">
        <v>9</v>
      </c>
      <c r="E37" s="101"/>
      <c r="F37" s="87">
        <v>15000</v>
      </c>
      <c r="G37" s="87">
        <v>15000</v>
      </c>
    </row>
    <row r="38" spans="1:7" x14ac:dyDescent="0.25">
      <c r="A38" s="160">
        <v>32</v>
      </c>
      <c r="B38" s="160"/>
      <c r="C38" s="160"/>
      <c r="D38" s="109" t="s">
        <v>20</v>
      </c>
      <c r="E38" s="87">
        <v>0</v>
      </c>
      <c r="F38" s="87">
        <v>14000</v>
      </c>
      <c r="G38" s="87">
        <f t="shared" si="12"/>
        <v>14000</v>
      </c>
    </row>
    <row r="39" spans="1:7" ht="38.25" x14ac:dyDescent="0.25">
      <c r="A39" s="160">
        <v>37</v>
      </c>
      <c r="B39" s="160"/>
      <c r="C39" s="160"/>
      <c r="D39" s="109" t="s">
        <v>64</v>
      </c>
      <c r="E39" s="87">
        <v>0</v>
      </c>
      <c r="F39" s="87">
        <v>1000</v>
      </c>
      <c r="G39" s="87">
        <f t="shared" si="12"/>
        <v>1000</v>
      </c>
    </row>
    <row r="40" spans="1:7" x14ac:dyDescent="0.25">
      <c r="A40" s="156" t="s">
        <v>124</v>
      </c>
      <c r="B40" s="156"/>
      <c r="C40" s="156"/>
      <c r="D40" s="90" t="s">
        <v>125</v>
      </c>
      <c r="E40" s="101">
        <v>160000</v>
      </c>
      <c r="F40" s="101">
        <v>-160000</v>
      </c>
      <c r="G40" s="101">
        <f t="shared" si="12"/>
        <v>0</v>
      </c>
    </row>
    <row r="41" spans="1:7" x14ac:dyDescent="0.25">
      <c r="A41" s="161">
        <v>3</v>
      </c>
      <c r="B41" s="162"/>
      <c r="C41" s="163"/>
      <c r="D41" s="123" t="s">
        <v>9</v>
      </c>
      <c r="E41" s="87">
        <v>160000</v>
      </c>
      <c r="F41" s="87">
        <v>-160000</v>
      </c>
      <c r="G41" s="87">
        <f t="shared" ref="G41" si="13">E41+F41</f>
        <v>0</v>
      </c>
    </row>
    <row r="42" spans="1:7" x14ac:dyDescent="0.25">
      <c r="A42" s="160">
        <v>32</v>
      </c>
      <c r="B42" s="160"/>
      <c r="C42" s="160"/>
      <c r="D42" s="91" t="s">
        <v>20</v>
      </c>
      <c r="E42" s="87">
        <v>160000</v>
      </c>
      <c r="F42" s="87">
        <v>-160000</v>
      </c>
      <c r="G42" s="87">
        <f t="shared" si="12"/>
        <v>0</v>
      </c>
    </row>
    <row r="43" spans="1:7" x14ac:dyDescent="0.25">
      <c r="A43" s="156" t="s">
        <v>153</v>
      </c>
      <c r="B43" s="156"/>
      <c r="C43" s="156"/>
      <c r="D43" s="108" t="s">
        <v>125</v>
      </c>
      <c r="E43" s="101"/>
      <c r="F43" s="101">
        <v>160000</v>
      </c>
      <c r="G43" s="101">
        <f t="shared" ref="G43:G55" si="14">E43+F43</f>
        <v>160000</v>
      </c>
    </row>
    <row r="44" spans="1:7" x14ac:dyDescent="0.25">
      <c r="A44" s="161">
        <v>3</v>
      </c>
      <c r="B44" s="162"/>
      <c r="C44" s="163"/>
      <c r="D44" s="123" t="s">
        <v>9</v>
      </c>
      <c r="E44" s="87"/>
      <c r="F44" s="87">
        <v>160000</v>
      </c>
      <c r="G44" s="87">
        <f t="shared" ref="G44" si="15">E44+F44</f>
        <v>160000</v>
      </c>
    </row>
    <row r="45" spans="1:7" x14ac:dyDescent="0.25">
      <c r="A45" s="160">
        <v>32</v>
      </c>
      <c r="B45" s="160"/>
      <c r="C45" s="160"/>
      <c r="D45" s="109" t="s">
        <v>20</v>
      </c>
      <c r="E45" s="87"/>
      <c r="F45" s="87">
        <v>160000</v>
      </c>
      <c r="G45" s="87">
        <f t="shared" si="14"/>
        <v>160000</v>
      </c>
    </row>
    <row r="46" spans="1:7" x14ac:dyDescent="0.25">
      <c r="A46" s="156" t="s">
        <v>154</v>
      </c>
      <c r="B46" s="156"/>
      <c r="C46" s="156"/>
      <c r="D46" s="59" t="s">
        <v>155</v>
      </c>
      <c r="E46" s="101"/>
      <c r="F46" s="101">
        <f>F48+F49</f>
        <v>3800</v>
      </c>
      <c r="G46" s="101">
        <f t="shared" si="14"/>
        <v>3800</v>
      </c>
    </row>
    <row r="47" spans="1:7" x14ac:dyDescent="0.25">
      <c r="A47" s="161">
        <v>3</v>
      </c>
      <c r="B47" s="162"/>
      <c r="C47" s="163"/>
      <c r="D47" s="123" t="s">
        <v>9</v>
      </c>
      <c r="E47" s="101"/>
      <c r="F47" s="87">
        <v>3800</v>
      </c>
      <c r="G47" s="87">
        <v>3800</v>
      </c>
    </row>
    <row r="48" spans="1:7" x14ac:dyDescent="0.25">
      <c r="A48" s="160">
        <v>32</v>
      </c>
      <c r="B48" s="160"/>
      <c r="C48" s="160"/>
      <c r="D48" s="109" t="s">
        <v>20</v>
      </c>
      <c r="E48" s="87"/>
      <c r="F48" s="87">
        <v>2800</v>
      </c>
      <c r="G48" s="87">
        <f t="shared" si="14"/>
        <v>2800</v>
      </c>
    </row>
    <row r="49" spans="1:7" ht="38.25" x14ac:dyDescent="0.25">
      <c r="A49" s="160">
        <v>37</v>
      </c>
      <c r="B49" s="160"/>
      <c r="C49" s="160"/>
      <c r="D49" s="109" t="s">
        <v>64</v>
      </c>
      <c r="E49" s="87"/>
      <c r="F49" s="87">
        <v>1000</v>
      </c>
      <c r="G49" s="87">
        <f t="shared" si="14"/>
        <v>1000</v>
      </c>
    </row>
    <row r="50" spans="1:7" x14ac:dyDescent="0.25">
      <c r="A50" s="156" t="s">
        <v>135</v>
      </c>
      <c r="B50" s="156"/>
      <c r="C50" s="156"/>
      <c r="D50" s="90" t="s">
        <v>98</v>
      </c>
      <c r="E50" s="101">
        <v>0</v>
      </c>
      <c r="F50" s="101">
        <v>999</v>
      </c>
      <c r="G50" s="101">
        <f t="shared" si="14"/>
        <v>999</v>
      </c>
    </row>
    <row r="51" spans="1:7" x14ac:dyDescent="0.25">
      <c r="A51" s="161">
        <v>3</v>
      </c>
      <c r="B51" s="162"/>
      <c r="C51" s="163"/>
      <c r="D51" s="91" t="s">
        <v>9</v>
      </c>
      <c r="E51" s="87">
        <v>0</v>
      </c>
      <c r="F51" s="87">
        <v>999</v>
      </c>
      <c r="G51" s="87">
        <f t="shared" si="14"/>
        <v>999</v>
      </c>
    </row>
    <row r="52" spans="1:7" x14ac:dyDescent="0.25">
      <c r="A52" s="155">
        <v>32</v>
      </c>
      <c r="B52" s="155"/>
      <c r="C52" s="155"/>
      <c r="D52" s="91" t="s">
        <v>20</v>
      </c>
      <c r="E52" s="87">
        <v>0</v>
      </c>
      <c r="F52" s="87">
        <v>999</v>
      </c>
      <c r="G52" s="87">
        <f t="shared" si="14"/>
        <v>999</v>
      </c>
    </row>
    <row r="53" spans="1:7" ht="25.5" x14ac:dyDescent="0.25">
      <c r="A53" s="156" t="s">
        <v>162</v>
      </c>
      <c r="B53" s="156"/>
      <c r="C53" s="156"/>
      <c r="D53" s="90" t="s">
        <v>136</v>
      </c>
      <c r="E53" s="87">
        <v>0</v>
      </c>
      <c r="F53" s="101">
        <v>995</v>
      </c>
      <c r="G53" s="101">
        <f t="shared" si="14"/>
        <v>995</v>
      </c>
    </row>
    <row r="54" spans="1:7" x14ac:dyDescent="0.25">
      <c r="A54" s="157">
        <v>3</v>
      </c>
      <c r="B54" s="157"/>
      <c r="C54" s="157"/>
      <c r="D54" s="91" t="s">
        <v>9</v>
      </c>
      <c r="E54" s="87">
        <v>0</v>
      </c>
      <c r="F54" s="87">
        <v>995</v>
      </c>
      <c r="G54" s="87">
        <f t="shared" si="14"/>
        <v>995</v>
      </c>
    </row>
    <row r="55" spans="1:7" x14ac:dyDescent="0.25">
      <c r="A55" s="155">
        <v>32</v>
      </c>
      <c r="B55" s="155"/>
      <c r="C55" s="155"/>
      <c r="D55" s="91" t="s">
        <v>20</v>
      </c>
      <c r="E55" s="87">
        <v>0</v>
      </c>
      <c r="F55" s="87">
        <v>995</v>
      </c>
      <c r="G55" s="87">
        <f t="shared" si="14"/>
        <v>995</v>
      </c>
    </row>
    <row r="56" spans="1:7" x14ac:dyDescent="0.25">
      <c r="A56" s="156" t="s">
        <v>89</v>
      </c>
      <c r="B56" s="156"/>
      <c r="C56" s="156"/>
      <c r="D56" s="108" t="s">
        <v>156</v>
      </c>
      <c r="E56" s="87">
        <v>0</v>
      </c>
      <c r="F56" s="101">
        <v>4999</v>
      </c>
      <c r="G56" s="101">
        <f t="shared" ref="G56:G62" si="16">E56+F56</f>
        <v>4999</v>
      </c>
    </row>
    <row r="57" spans="1:7" x14ac:dyDescent="0.25">
      <c r="A57" s="157">
        <v>3</v>
      </c>
      <c r="B57" s="157"/>
      <c r="C57" s="157"/>
      <c r="D57" s="109" t="s">
        <v>9</v>
      </c>
      <c r="E57" s="87">
        <v>0</v>
      </c>
      <c r="F57" s="87">
        <v>4999</v>
      </c>
      <c r="G57" s="87">
        <f t="shared" si="16"/>
        <v>4999</v>
      </c>
    </row>
    <row r="58" spans="1:7" x14ac:dyDescent="0.25">
      <c r="A58" s="155">
        <v>32</v>
      </c>
      <c r="B58" s="155"/>
      <c r="C58" s="155"/>
      <c r="D58" s="109" t="s">
        <v>20</v>
      </c>
      <c r="E58" s="87">
        <v>0</v>
      </c>
      <c r="F58" s="87">
        <v>4999</v>
      </c>
      <c r="G58" s="87">
        <f t="shared" si="16"/>
        <v>4999</v>
      </c>
    </row>
    <row r="59" spans="1:7" ht="25.5" x14ac:dyDescent="0.25">
      <c r="A59" s="159" t="s">
        <v>104</v>
      </c>
      <c r="B59" s="159"/>
      <c r="C59" s="159"/>
      <c r="D59" s="111" t="s">
        <v>137</v>
      </c>
      <c r="E59" s="115">
        <f>E60</f>
        <v>5000</v>
      </c>
      <c r="F59" s="115">
        <f>F60+F63</f>
        <v>-3800</v>
      </c>
      <c r="G59" s="115">
        <f t="shared" si="16"/>
        <v>1200</v>
      </c>
    </row>
    <row r="60" spans="1:7" ht="25.5" x14ac:dyDescent="0.25">
      <c r="A60" s="156" t="s">
        <v>126</v>
      </c>
      <c r="B60" s="156"/>
      <c r="C60" s="156"/>
      <c r="D60" s="58" t="s">
        <v>68</v>
      </c>
      <c r="E60" s="101">
        <v>5000</v>
      </c>
      <c r="F60" s="101">
        <v>-5000</v>
      </c>
      <c r="G60" s="101">
        <f t="shared" si="16"/>
        <v>0</v>
      </c>
    </row>
    <row r="61" spans="1:7" x14ac:dyDescent="0.25">
      <c r="A61" s="157">
        <v>3</v>
      </c>
      <c r="B61" s="157"/>
      <c r="C61" s="157"/>
      <c r="D61" s="123" t="s">
        <v>9</v>
      </c>
      <c r="E61" s="87">
        <v>5000</v>
      </c>
      <c r="F61" s="87">
        <v>-5000</v>
      </c>
      <c r="G61" s="87">
        <f t="shared" ref="G61" si="17">E61+F61</f>
        <v>0</v>
      </c>
    </row>
    <row r="62" spans="1:7" x14ac:dyDescent="0.25">
      <c r="A62" s="155">
        <v>31</v>
      </c>
      <c r="B62" s="155"/>
      <c r="C62" s="155"/>
      <c r="D62" s="91" t="s">
        <v>10</v>
      </c>
      <c r="E62" s="87">
        <v>5000</v>
      </c>
      <c r="F62" s="87">
        <v>-5000</v>
      </c>
      <c r="G62" s="87">
        <f t="shared" si="16"/>
        <v>0</v>
      </c>
    </row>
    <row r="63" spans="1:7" x14ac:dyDescent="0.25">
      <c r="A63" s="156" t="s">
        <v>154</v>
      </c>
      <c r="B63" s="156"/>
      <c r="C63" s="156"/>
      <c r="D63" s="58" t="s">
        <v>155</v>
      </c>
      <c r="E63" s="101"/>
      <c r="F63" s="101">
        <v>1200</v>
      </c>
      <c r="G63" s="101">
        <f t="shared" ref="G63:G100" si="18">E63+F63</f>
        <v>1200</v>
      </c>
    </row>
    <row r="64" spans="1:7" x14ac:dyDescent="0.25">
      <c r="A64" s="157">
        <v>3</v>
      </c>
      <c r="B64" s="157"/>
      <c r="C64" s="157"/>
      <c r="D64" s="123" t="s">
        <v>9</v>
      </c>
      <c r="E64" s="87"/>
      <c r="F64" s="87">
        <v>1200</v>
      </c>
      <c r="G64" s="87">
        <f t="shared" ref="G64" si="19">E64+F64</f>
        <v>1200</v>
      </c>
    </row>
    <row r="65" spans="1:7" x14ac:dyDescent="0.25">
      <c r="A65" s="155">
        <v>31</v>
      </c>
      <c r="B65" s="155"/>
      <c r="C65" s="155"/>
      <c r="D65" s="109" t="s">
        <v>10</v>
      </c>
      <c r="E65" s="87"/>
      <c r="F65" s="87">
        <v>1200</v>
      </c>
      <c r="G65" s="87">
        <f t="shared" si="18"/>
        <v>1200</v>
      </c>
    </row>
    <row r="66" spans="1:7" ht="28.5" customHeight="1" x14ac:dyDescent="0.25">
      <c r="A66" s="159" t="s">
        <v>71</v>
      </c>
      <c r="B66" s="159"/>
      <c r="C66" s="159"/>
      <c r="D66" s="111" t="s">
        <v>100</v>
      </c>
      <c r="E66" s="115">
        <f>E67+E71</f>
        <v>111000</v>
      </c>
      <c r="F66" s="115">
        <v>0</v>
      </c>
      <c r="G66" s="116">
        <f t="shared" si="18"/>
        <v>111000</v>
      </c>
    </row>
    <row r="67" spans="1:7" x14ac:dyDescent="0.25">
      <c r="A67" s="156" t="s">
        <v>73</v>
      </c>
      <c r="B67" s="156"/>
      <c r="C67" s="156"/>
      <c r="D67" s="59" t="s">
        <v>101</v>
      </c>
      <c r="E67" s="101">
        <f>E68</f>
        <v>63000</v>
      </c>
      <c r="F67" s="101">
        <v>0</v>
      </c>
      <c r="G67" s="101">
        <f t="shared" si="18"/>
        <v>63000</v>
      </c>
    </row>
    <row r="68" spans="1:7" x14ac:dyDescent="0.25">
      <c r="A68" s="157">
        <v>3</v>
      </c>
      <c r="B68" s="157"/>
      <c r="C68" s="157"/>
      <c r="D68" s="91" t="s">
        <v>9</v>
      </c>
      <c r="E68" s="87">
        <f>SUM(E69:E70)</f>
        <v>63000</v>
      </c>
      <c r="F68" s="87">
        <v>0</v>
      </c>
      <c r="G68" s="87">
        <f t="shared" si="18"/>
        <v>63000</v>
      </c>
    </row>
    <row r="69" spans="1:7" ht="15" customHeight="1" x14ac:dyDescent="0.25">
      <c r="A69" s="155">
        <v>31</v>
      </c>
      <c r="B69" s="155"/>
      <c r="C69" s="155"/>
      <c r="D69" s="91" t="s">
        <v>10</v>
      </c>
      <c r="E69" s="87">
        <v>62600</v>
      </c>
      <c r="F69" s="87">
        <v>-6000</v>
      </c>
      <c r="G69" s="87">
        <f t="shared" si="18"/>
        <v>56600</v>
      </c>
    </row>
    <row r="70" spans="1:7" ht="15" customHeight="1" x14ac:dyDescent="0.25">
      <c r="A70" s="164">
        <v>32</v>
      </c>
      <c r="B70" s="164"/>
      <c r="C70" s="164"/>
      <c r="D70" s="91" t="s">
        <v>20</v>
      </c>
      <c r="E70" s="87">
        <v>400</v>
      </c>
      <c r="F70" s="87">
        <v>6000</v>
      </c>
      <c r="G70" s="87">
        <f t="shared" si="18"/>
        <v>6400</v>
      </c>
    </row>
    <row r="71" spans="1:7" ht="24" customHeight="1" x14ac:dyDescent="0.25">
      <c r="A71" s="165" t="s">
        <v>123</v>
      </c>
      <c r="B71" s="166"/>
      <c r="C71" s="167"/>
      <c r="D71" s="92" t="s">
        <v>99</v>
      </c>
      <c r="E71" s="101">
        <f>E72</f>
        <v>48000</v>
      </c>
      <c r="F71" s="101">
        <v>0</v>
      </c>
      <c r="G71" s="101">
        <f t="shared" si="18"/>
        <v>48000</v>
      </c>
    </row>
    <row r="72" spans="1:7" x14ac:dyDescent="0.25">
      <c r="A72" s="157">
        <v>3</v>
      </c>
      <c r="B72" s="157"/>
      <c r="C72" s="157"/>
      <c r="D72" s="66"/>
      <c r="E72" s="125">
        <f>SUM(E73:E74)</f>
        <v>48000</v>
      </c>
      <c r="F72" s="87">
        <v>0</v>
      </c>
      <c r="G72" s="87">
        <f t="shared" si="18"/>
        <v>48000</v>
      </c>
    </row>
    <row r="73" spans="1:7" ht="15" customHeight="1" x14ac:dyDescent="0.25">
      <c r="A73" s="155">
        <v>31</v>
      </c>
      <c r="B73" s="155"/>
      <c r="C73" s="155"/>
      <c r="D73" s="91" t="s">
        <v>10</v>
      </c>
      <c r="E73" s="87">
        <v>38500</v>
      </c>
      <c r="F73" s="87">
        <v>-900</v>
      </c>
      <c r="G73" s="87">
        <f t="shared" si="18"/>
        <v>37600</v>
      </c>
    </row>
    <row r="74" spans="1:7" ht="15" customHeight="1" x14ac:dyDescent="0.25">
      <c r="A74" s="155">
        <v>32</v>
      </c>
      <c r="B74" s="155"/>
      <c r="C74" s="155"/>
      <c r="D74" s="91" t="s">
        <v>20</v>
      </c>
      <c r="E74" s="87">
        <v>9500</v>
      </c>
      <c r="F74" s="87">
        <v>900</v>
      </c>
      <c r="G74" s="87">
        <f t="shared" si="18"/>
        <v>10400</v>
      </c>
    </row>
    <row r="75" spans="1:7" ht="25.5" x14ac:dyDescent="0.25">
      <c r="A75" s="159" t="s">
        <v>77</v>
      </c>
      <c r="B75" s="159"/>
      <c r="C75" s="159"/>
      <c r="D75" s="124" t="s">
        <v>78</v>
      </c>
      <c r="E75" s="115">
        <f t="shared" ref="E75:E76" si="20">E76</f>
        <v>2955060</v>
      </c>
      <c r="F75" s="115">
        <f>F76+F80</f>
        <v>89000</v>
      </c>
      <c r="G75" s="115">
        <f t="shared" si="18"/>
        <v>3044060</v>
      </c>
    </row>
    <row r="76" spans="1:7" ht="15" customHeight="1" x14ac:dyDescent="0.25">
      <c r="A76" s="168" t="s">
        <v>118</v>
      </c>
      <c r="B76" s="168"/>
      <c r="C76" s="168"/>
      <c r="D76" s="82" t="s">
        <v>68</v>
      </c>
      <c r="E76" s="103">
        <f t="shared" si="20"/>
        <v>2955060</v>
      </c>
      <c r="F76" s="103">
        <f>F77</f>
        <v>-2955060</v>
      </c>
      <c r="G76" s="103">
        <f t="shared" si="18"/>
        <v>0</v>
      </c>
    </row>
    <row r="77" spans="1:7" x14ac:dyDescent="0.25">
      <c r="A77" s="157">
        <v>3</v>
      </c>
      <c r="B77" s="157"/>
      <c r="C77" s="157"/>
      <c r="D77" s="91" t="s">
        <v>9</v>
      </c>
      <c r="E77" s="87">
        <f>SUM(E78:E79)</f>
        <v>2955060</v>
      </c>
      <c r="F77" s="87">
        <f>SUM(F78:F79)</f>
        <v>-2955060</v>
      </c>
      <c r="G77" s="87">
        <f t="shared" si="18"/>
        <v>0</v>
      </c>
    </row>
    <row r="78" spans="1:7" x14ac:dyDescent="0.25">
      <c r="A78" s="155">
        <v>31</v>
      </c>
      <c r="B78" s="155"/>
      <c r="C78" s="155"/>
      <c r="D78" s="91" t="s">
        <v>10</v>
      </c>
      <c r="E78" s="87">
        <v>2915060</v>
      </c>
      <c r="F78" s="87">
        <v>-2915060</v>
      </c>
      <c r="G78" s="87">
        <f t="shared" si="18"/>
        <v>0</v>
      </c>
    </row>
    <row r="79" spans="1:7" ht="15" customHeight="1" x14ac:dyDescent="0.25">
      <c r="A79" s="155">
        <v>32</v>
      </c>
      <c r="B79" s="155"/>
      <c r="C79" s="155"/>
      <c r="D79" s="91" t="s">
        <v>20</v>
      </c>
      <c r="E79" s="87">
        <v>40000</v>
      </c>
      <c r="F79" s="87">
        <v>-40000</v>
      </c>
      <c r="G79" s="87">
        <f t="shared" si="18"/>
        <v>0</v>
      </c>
    </row>
    <row r="80" spans="1:7" ht="25.5" x14ac:dyDescent="0.25">
      <c r="A80" s="168" t="s">
        <v>151</v>
      </c>
      <c r="B80" s="168"/>
      <c r="C80" s="168"/>
      <c r="D80" s="129" t="s">
        <v>152</v>
      </c>
      <c r="E80" s="103"/>
      <c r="F80" s="103">
        <v>3044060</v>
      </c>
      <c r="G80" s="101">
        <f t="shared" si="18"/>
        <v>3044060</v>
      </c>
    </row>
    <row r="81" spans="1:7" ht="15" customHeight="1" x14ac:dyDescent="0.25">
      <c r="A81" s="157">
        <v>3</v>
      </c>
      <c r="B81" s="157"/>
      <c r="C81" s="157"/>
      <c r="D81" s="130" t="s">
        <v>9</v>
      </c>
      <c r="E81" s="87"/>
      <c r="F81" s="87">
        <v>3044060</v>
      </c>
      <c r="G81" s="87">
        <f t="shared" si="18"/>
        <v>3044060</v>
      </c>
    </row>
    <row r="82" spans="1:7" ht="15" customHeight="1" x14ac:dyDescent="0.25">
      <c r="A82" s="155">
        <v>31</v>
      </c>
      <c r="B82" s="155"/>
      <c r="C82" s="155"/>
      <c r="D82" s="130" t="s">
        <v>10</v>
      </c>
      <c r="E82" s="87"/>
      <c r="F82" s="87">
        <v>2989060</v>
      </c>
      <c r="G82" s="87">
        <f t="shared" si="18"/>
        <v>2989060</v>
      </c>
    </row>
    <row r="83" spans="1:7" ht="15" customHeight="1" x14ac:dyDescent="0.25">
      <c r="A83" s="155">
        <v>32</v>
      </c>
      <c r="B83" s="155"/>
      <c r="C83" s="155"/>
      <c r="D83" s="130" t="s">
        <v>20</v>
      </c>
      <c r="E83" s="87"/>
      <c r="F83" s="87">
        <v>55000</v>
      </c>
      <c r="G83" s="87">
        <f t="shared" si="18"/>
        <v>55000</v>
      </c>
    </row>
    <row r="84" spans="1:7" ht="25.5" x14ac:dyDescent="0.25">
      <c r="A84" s="159" t="s">
        <v>140</v>
      </c>
      <c r="B84" s="159"/>
      <c r="C84" s="159"/>
      <c r="D84" s="111" t="s">
        <v>141</v>
      </c>
      <c r="E84" s="115">
        <v>0</v>
      </c>
      <c r="F84" s="115">
        <v>50000</v>
      </c>
      <c r="G84" s="115">
        <f t="shared" si="18"/>
        <v>50000</v>
      </c>
    </row>
    <row r="85" spans="1:7" x14ac:dyDescent="0.25">
      <c r="A85" s="156" t="s">
        <v>119</v>
      </c>
      <c r="B85" s="156"/>
      <c r="C85" s="156"/>
      <c r="D85" s="90" t="s">
        <v>120</v>
      </c>
      <c r="E85" s="87">
        <v>0</v>
      </c>
      <c r="F85" s="87">
        <v>50000</v>
      </c>
      <c r="G85" s="118">
        <f t="shared" si="18"/>
        <v>50000</v>
      </c>
    </row>
    <row r="86" spans="1:7" ht="25.5" x14ac:dyDescent="0.25">
      <c r="A86" s="155">
        <v>4</v>
      </c>
      <c r="B86" s="155"/>
      <c r="C86" s="155"/>
      <c r="D86" s="123" t="s">
        <v>171</v>
      </c>
      <c r="E86" s="87">
        <v>0</v>
      </c>
      <c r="F86" s="87">
        <v>50000</v>
      </c>
      <c r="G86" s="118">
        <f t="shared" si="18"/>
        <v>50000</v>
      </c>
    </row>
    <row r="87" spans="1:7" ht="25.5" x14ac:dyDescent="0.25">
      <c r="A87" s="155">
        <v>45</v>
      </c>
      <c r="B87" s="155"/>
      <c r="C87" s="155"/>
      <c r="D87" s="91" t="s">
        <v>142</v>
      </c>
      <c r="E87" s="87">
        <v>0</v>
      </c>
      <c r="F87" s="87">
        <v>50000</v>
      </c>
      <c r="G87" s="118">
        <f t="shared" si="18"/>
        <v>50000</v>
      </c>
    </row>
    <row r="88" spans="1:7" ht="25.5" x14ac:dyDescent="0.25">
      <c r="A88" s="159" t="s">
        <v>79</v>
      </c>
      <c r="B88" s="159"/>
      <c r="C88" s="159"/>
      <c r="D88" s="111" t="s">
        <v>80</v>
      </c>
      <c r="E88" s="115">
        <f>E89+E92+E95+E98+E104</f>
        <v>63700</v>
      </c>
      <c r="F88" s="115">
        <f>F89+F92+F95+F98+F101+F104+F107+F110</f>
        <v>9014</v>
      </c>
      <c r="G88" s="115">
        <f t="shared" si="18"/>
        <v>72714</v>
      </c>
    </row>
    <row r="89" spans="1:7" x14ac:dyDescent="0.25">
      <c r="A89" s="156" t="s">
        <v>73</v>
      </c>
      <c r="B89" s="156"/>
      <c r="C89" s="156"/>
      <c r="D89" s="58" t="s">
        <v>127</v>
      </c>
      <c r="E89" s="101">
        <f>E91</f>
        <v>15000</v>
      </c>
      <c r="F89" s="101"/>
      <c r="G89" s="119">
        <f t="shared" si="18"/>
        <v>15000</v>
      </c>
    </row>
    <row r="90" spans="1:7" ht="25.5" x14ac:dyDescent="0.25">
      <c r="A90" s="155">
        <v>4</v>
      </c>
      <c r="B90" s="155"/>
      <c r="C90" s="155"/>
      <c r="D90" s="123" t="s">
        <v>171</v>
      </c>
      <c r="E90" s="87">
        <v>15000</v>
      </c>
      <c r="F90" s="87"/>
      <c r="G90" s="118">
        <f t="shared" ref="G90" si="21">E90+F90</f>
        <v>15000</v>
      </c>
    </row>
    <row r="91" spans="1:7" ht="25.5" x14ac:dyDescent="0.25">
      <c r="A91" s="155">
        <v>42</v>
      </c>
      <c r="B91" s="155"/>
      <c r="C91" s="155"/>
      <c r="D91" s="91" t="s">
        <v>27</v>
      </c>
      <c r="E91" s="87">
        <v>15000</v>
      </c>
      <c r="F91" s="87"/>
      <c r="G91" s="118">
        <f t="shared" si="18"/>
        <v>15000</v>
      </c>
    </row>
    <row r="92" spans="1:7" x14ac:dyDescent="0.25">
      <c r="A92" s="156" t="s">
        <v>121</v>
      </c>
      <c r="B92" s="156"/>
      <c r="C92" s="156"/>
      <c r="D92" s="58" t="s">
        <v>128</v>
      </c>
      <c r="E92" s="101">
        <f>E93</f>
        <v>1700</v>
      </c>
      <c r="F92" s="101"/>
      <c r="G92" s="119">
        <f t="shared" si="18"/>
        <v>1700</v>
      </c>
    </row>
    <row r="93" spans="1:7" ht="25.5" customHeight="1" x14ac:dyDescent="0.25">
      <c r="A93" s="157">
        <v>4</v>
      </c>
      <c r="B93" s="157"/>
      <c r="C93" s="157"/>
      <c r="D93" s="91" t="s">
        <v>11</v>
      </c>
      <c r="E93" s="87">
        <v>1700</v>
      </c>
      <c r="F93" s="87"/>
      <c r="G93" s="118">
        <f t="shared" si="18"/>
        <v>1700</v>
      </c>
    </row>
    <row r="94" spans="1:7" ht="25.5" x14ac:dyDescent="0.25">
      <c r="A94" s="155">
        <v>42</v>
      </c>
      <c r="B94" s="155"/>
      <c r="C94" s="155"/>
      <c r="D94" s="91" t="s">
        <v>27</v>
      </c>
      <c r="E94" s="87">
        <v>1700</v>
      </c>
      <c r="F94" s="87"/>
      <c r="G94" s="118">
        <f t="shared" si="18"/>
        <v>1700</v>
      </c>
    </row>
    <row r="95" spans="1:7" ht="25.5" x14ac:dyDescent="0.25">
      <c r="A95" s="156" t="s">
        <v>123</v>
      </c>
      <c r="B95" s="156"/>
      <c r="C95" s="156"/>
      <c r="D95" s="58" t="s">
        <v>99</v>
      </c>
      <c r="E95" s="101">
        <f>E97</f>
        <v>2000</v>
      </c>
      <c r="F95" s="101"/>
      <c r="G95" s="119">
        <f t="shared" si="18"/>
        <v>2000</v>
      </c>
    </row>
    <row r="96" spans="1:7" ht="25.5" x14ac:dyDescent="0.25">
      <c r="A96" s="157">
        <v>4</v>
      </c>
      <c r="B96" s="157"/>
      <c r="C96" s="157"/>
      <c r="D96" s="123" t="s">
        <v>11</v>
      </c>
      <c r="E96" s="87">
        <v>2000</v>
      </c>
      <c r="F96" s="87"/>
      <c r="G96" s="118">
        <f t="shared" ref="G96" si="22">E96+F96</f>
        <v>2000</v>
      </c>
    </row>
    <row r="97" spans="1:7" ht="25.5" x14ac:dyDescent="0.25">
      <c r="A97" s="155">
        <v>42</v>
      </c>
      <c r="B97" s="155"/>
      <c r="C97" s="155"/>
      <c r="D97" s="91" t="s">
        <v>27</v>
      </c>
      <c r="E97" s="87">
        <v>2000</v>
      </c>
      <c r="F97" s="87"/>
      <c r="G97" s="118">
        <f t="shared" si="18"/>
        <v>2000</v>
      </c>
    </row>
    <row r="98" spans="1:7" ht="25.5" x14ac:dyDescent="0.25">
      <c r="A98" s="156" t="s">
        <v>118</v>
      </c>
      <c r="B98" s="156"/>
      <c r="C98" s="156"/>
      <c r="D98" s="58" t="s">
        <v>68</v>
      </c>
      <c r="E98" s="101">
        <f>E100</f>
        <v>40000</v>
      </c>
      <c r="F98" s="101">
        <v>-40000</v>
      </c>
      <c r="G98" s="119">
        <f t="shared" si="18"/>
        <v>0</v>
      </c>
    </row>
    <row r="99" spans="1:7" ht="25.5" x14ac:dyDescent="0.25">
      <c r="A99" s="157">
        <v>4</v>
      </c>
      <c r="B99" s="157"/>
      <c r="C99" s="157"/>
      <c r="D99" s="123" t="s">
        <v>11</v>
      </c>
      <c r="E99" s="87">
        <v>40000</v>
      </c>
      <c r="F99" s="87">
        <v>-40000</v>
      </c>
      <c r="G99" s="118">
        <f t="shared" ref="G99" si="23">E99+F99</f>
        <v>0</v>
      </c>
    </row>
    <row r="100" spans="1:7" ht="25.5" x14ac:dyDescent="0.25">
      <c r="A100" s="155">
        <v>42</v>
      </c>
      <c r="B100" s="155"/>
      <c r="C100" s="155"/>
      <c r="D100" s="91" t="s">
        <v>27</v>
      </c>
      <c r="E100" s="87">
        <v>40000</v>
      </c>
      <c r="F100" s="87">
        <v>-40000</v>
      </c>
      <c r="G100" s="118">
        <f t="shared" si="18"/>
        <v>0</v>
      </c>
    </row>
    <row r="101" spans="1:7" ht="25.5" x14ac:dyDescent="0.25">
      <c r="A101" s="156" t="s">
        <v>151</v>
      </c>
      <c r="B101" s="156"/>
      <c r="C101" s="156"/>
      <c r="D101" s="58" t="s">
        <v>152</v>
      </c>
      <c r="E101" s="101"/>
      <c r="F101" s="101">
        <v>43500</v>
      </c>
      <c r="G101" s="119">
        <f t="shared" ref="G101:G122" si="24">E101+F101</f>
        <v>43500</v>
      </c>
    </row>
    <row r="102" spans="1:7" ht="25.5" x14ac:dyDescent="0.25">
      <c r="A102" s="157">
        <v>4</v>
      </c>
      <c r="B102" s="157"/>
      <c r="C102" s="157"/>
      <c r="D102" s="123" t="s">
        <v>11</v>
      </c>
      <c r="E102" s="101"/>
      <c r="F102" s="87">
        <v>43500</v>
      </c>
      <c r="G102" s="118">
        <f t="shared" ref="G102" si="25">E102+F102</f>
        <v>43500</v>
      </c>
    </row>
    <row r="103" spans="1:7" ht="25.5" x14ac:dyDescent="0.25">
      <c r="A103" s="155">
        <v>42</v>
      </c>
      <c r="B103" s="155"/>
      <c r="C103" s="155"/>
      <c r="D103" s="109" t="s">
        <v>27</v>
      </c>
      <c r="E103" s="87"/>
      <c r="F103" s="87">
        <v>43500</v>
      </c>
      <c r="G103" s="118">
        <f t="shared" si="24"/>
        <v>43500</v>
      </c>
    </row>
    <row r="104" spans="1:7" ht="25.5" x14ac:dyDescent="0.25">
      <c r="A104" s="156" t="s">
        <v>129</v>
      </c>
      <c r="B104" s="156"/>
      <c r="C104" s="156"/>
      <c r="D104" s="58" t="s">
        <v>130</v>
      </c>
      <c r="E104" s="101">
        <f>E106</f>
        <v>5000</v>
      </c>
      <c r="F104" s="101">
        <v>2140</v>
      </c>
      <c r="G104" s="119">
        <f t="shared" si="24"/>
        <v>7140</v>
      </c>
    </row>
    <row r="105" spans="1:7" ht="25.5" x14ac:dyDescent="0.25">
      <c r="A105" s="157">
        <v>4</v>
      </c>
      <c r="B105" s="157"/>
      <c r="C105" s="157"/>
      <c r="D105" s="123" t="s">
        <v>11</v>
      </c>
      <c r="E105" s="87">
        <v>5000</v>
      </c>
      <c r="F105" s="87">
        <v>2140</v>
      </c>
      <c r="G105" s="118">
        <f t="shared" ref="G105" si="26">E105+F105</f>
        <v>7140</v>
      </c>
    </row>
    <row r="106" spans="1:7" ht="25.5" x14ac:dyDescent="0.25">
      <c r="A106" s="155">
        <v>42</v>
      </c>
      <c r="B106" s="155"/>
      <c r="C106" s="155"/>
      <c r="D106" s="91" t="s">
        <v>27</v>
      </c>
      <c r="E106" s="87">
        <v>5000</v>
      </c>
      <c r="F106" s="87">
        <v>2140</v>
      </c>
      <c r="G106" s="118">
        <f t="shared" si="24"/>
        <v>7140</v>
      </c>
    </row>
    <row r="107" spans="1:7" x14ac:dyDescent="0.25">
      <c r="A107" s="156" t="s">
        <v>105</v>
      </c>
      <c r="B107" s="156"/>
      <c r="C107" s="156"/>
      <c r="D107" s="90" t="s">
        <v>103</v>
      </c>
      <c r="E107" s="87">
        <v>0</v>
      </c>
      <c r="F107" s="101">
        <v>3029</v>
      </c>
      <c r="G107" s="101">
        <f t="shared" si="24"/>
        <v>3029</v>
      </c>
    </row>
    <row r="108" spans="1:7" ht="25.5" x14ac:dyDescent="0.25">
      <c r="A108" s="157">
        <v>4</v>
      </c>
      <c r="B108" s="157"/>
      <c r="C108" s="157"/>
      <c r="D108" s="123" t="s">
        <v>11</v>
      </c>
      <c r="E108" s="87">
        <v>0</v>
      </c>
      <c r="F108" s="87">
        <v>3029</v>
      </c>
      <c r="G108" s="87">
        <f t="shared" ref="G108" si="27">E108+F108</f>
        <v>3029</v>
      </c>
    </row>
    <row r="109" spans="1:7" ht="25.5" x14ac:dyDescent="0.25">
      <c r="A109" s="155">
        <v>42</v>
      </c>
      <c r="B109" s="155"/>
      <c r="C109" s="155"/>
      <c r="D109" s="91" t="s">
        <v>27</v>
      </c>
      <c r="E109" s="87">
        <v>0</v>
      </c>
      <c r="F109" s="87">
        <v>3029</v>
      </c>
      <c r="G109" s="87">
        <f t="shared" si="24"/>
        <v>3029</v>
      </c>
    </row>
    <row r="110" spans="1:7" ht="25.5" x14ac:dyDescent="0.25">
      <c r="A110" s="156" t="s">
        <v>106</v>
      </c>
      <c r="B110" s="156"/>
      <c r="C110" s="156"/>
      <c r="D110" s="90" t="s">
        <v>138</v>
      </c>
      <c r="E110" s="87">
        <v>0</v>
      </c>
      <c r="F110" s="101">
        <v>345</v>
      </c>
      <c r="G110" s="101">
        <f t="shared" si="24"/>
        <v>345</v>
      </c>
    </row>
    <row r="111" spans="1:7" ht="25.5" x14ac:dyDescent="0.25">
      <c r="A111" s="157">
        <v>4</v>
      </c>
      <c r="B111" s="157"/>
      <c r="C111" s="157"/>
      <c r="D111" s="123" t="s">
        <v>11</v>
      </c>
      <c r="E111" s="87">
        <v>0</v>
      </c>
      <c r="F111" s="87">
        <v>345</v>
      </c>
      <c r="G111" s="87">
        <f t="shared" ref="G111" si="28">E111+F111</f>
        <v>345</v>
      </c>
    </row>
    <row r="112" spans="1:7" ht="25.5" x14ac:dyDescent="0.25">
      <c r="A112" s="155">
        <v>42</v>
      </c>
      <c r="B112" s="155"/>
      <c r="C112" s="155"/>
      <c r="D112" s="91" t="s">
        <v>27</v>
      </c>
      <c r="E112" s="87">
        <v>0</v>
      </c>
      <c r="F112" s="87">
        <v>345</v>
      </c>
      <c r="G112" s="87">
        <f t="shared" si="24"/>
        <v>345</v>
      </c>
    </row>
    <row r="113" spans="1:7" ht="38.25" x14ac:dyDescent="0.25">
      <c r="A113" s="159" t="s">
        <v>81</v>
      </c>
      <c r="B113" s="159"/>
      <c r="C113" s="159"/>
      <c r="D113" s="111" t="s">
        <v>82</v>
      </c>
      <c r="E113" s="115">
        <f>E114</f>
        <v>6300</v>
      </c>
      <c r="F113" s="115">
        <v>24051</v>
      </c>
      <c r="G113" s="115">
        <f t="shared" si="24"/>
        <v>30351</v>
      </c>
    </row>
    <row r="114" spans="1:7" x14ac:dyDescent="0.25">
      <c r="A114" s="156" t="s">
        <v>119</v>
      </c>
      <c r="B114" s="156"/>
      <c r="C114" s="156"/>
      <c r="D114" s="60" t="s">
        <v>120</v>
      </c>
      <c r="E114" s="101">
        <f>E115</f>
        <v>6300</v>
      </c>
      <c r="F114" s="101">
        <v>24051</v>
      </c>
      <c r="G114" s="101">
        <f t="shared" si="24"/>
        <v>30351</v>
      </c>
    </row>
    <row r="115" spans="1:7" x14ac:dyDescent="0.25">
      <c r="A115" s="157">
        <v>3</v>
      </c>
      <c r="B115" s="157"/>
      <c r="C115" s="157"/>
      <c r="D115" s="91" t="s">
        <v>9</v>
      </c>
      <c r="E115" s="87">
        <v>6300</v>
      </c>
      <c r="F115" s="87">
        <v>24051</v>
      </c>
      <c r="G115" s="87">
        <f t="shared" si="24"/>
        <v>30351</v>
      </c>
    </row>
    <row r="116" spans="1:7" x14ac:dyDescent="0.25">
      <c r="A116" s="155">
        <v>32</v>
      </c>
      <c r="B116" s="155"/>
      <c r="C116" s="155"/>
      <c r="D116" s="91" t="s">
        <v>20</v>
      </c>
      <c r="E116" s="87">
        <v>6300</v>
      </c>
      <c r="F116" s="87">
        <v>24051</v>
      </c>
      <c r="G116" s="87">
        <f t="shared" si="24"/>
        <v>30351</v>
      </c>
    </row>
    <row r="117" spans="1:7" x14ac:dyDescent="0.25">
      <c r="A117" s="159" t="s">
        <v>83</v>
      </c>
      <c r="B117" s="159"/>
      <c r="C117" s="159"/>
      <c r="D117" s="111" t="s">
        <v>84</v>
      </c>
      <c r="E117" s="115">
        <f>E118</f>
        <v>142000</v>
      </c>
      <c r="F117" s="115">
        <f>F119+F123+F127</f>
        <v>0</v>
      </c>
      <c r="G117" s="115">
        <f t="shared" si="24"/>
        <v>142000</v>
      </c>
    </row>
    <row r="118" spans="1:7" ht="25.5" x14ac:dyDescent="0.25">
      <c r="A118" s="158" t="s">
        <v>139</v>
      </c>
      <c r="B118" s="158"/>
      <c r="C118" s="158"/>
      <c r="D118" s="67" t="s">
        <v>131</v>
      </c>
      <c r="E118" s="102">
        <f>E119</f>
        <v>142000</v>
      </c>
      <c r="F118" s="102">
        <v>-142000</v>
      </c>
      <c r="G118" s="117">
        <f t="shared" si="24"/>
        <v>0</v>
      </c>
    </row>
    <row r="119" spans="1:7" x14ac:dyDescent="0.25">
      <c r="A119" s="156" t="s">
        <v>132</v>
      </c>
      <c r="B119" s="156"/>
      <c r="C119" s="156"/>
      <c r="D119" s="90" t="s">
        <v>133</v>
      </c>
      <c r="E119" s="101">
        <f>SUM(E121:E122)</f>
        <v>142000</v>
      </c>
      <c r="F119" s="101">
        <v>-142000</v>
      </c>
      <c r="G119" s="101">
        <f t="shared" si="24"/>
        <v>0</v>
      </c>
    </row>
    <row r="120" spans="1:7" x14ac:dyDescent="0.25">
      <c r="A120" s="157">
        <v>3</v>
      </c>
      <c r="B120" s="157"/>
      <c r="C120" s="157"/>
      <c r="D120" s="91" t="s">
        <v>9</v>
      </c>
      <c r="E120" s="87">
        <v>142000</v>
      </c>
      <c r="F120" s="87">
        <v>-142000</v>
      </c>
      <c r="G120" s="87">
        <f t="shared" si="24"/>
        <v>0</v>
      </c>
    </row>
    <row r="121" spans="1:7" x14ac:dyDescent="0.25">
      <c r="A121" s="155">
        <v>31</v>
      </c>
      <c r="B121" s="155"/>
      <c r="C121" s="155"/>
      <c r="D121" s="91" t="s">
        <v>10</v>
      </c>
      <c r="E121" s="87">
        <v>123500</v>
      </c>
      <c r="F121" s="87">
        <v>-123500</v>
      </c>
      <c r="G121" s="87">
        <f t="shared" si="24"/>
        <v>0</v>
      </c>
    </row>
    <row r="122" spans="1:7" x14ac:dyDescent="0.25">
      <c r="A122" s="155">
        <v>32</v>
      </c>
      <c r="B122" s="155"/>
      <c r="C122" s="155"/>
      <c r="D122" s="91" t="s">
        <v>20</v>
      </c>
      <c r="E122" s="87">
        <v>18500</v>
      </c>
      <c r="F122" s="87">
        <v>-18500</v>
      </c>
      <c r="G122" s="87">
        <f t="shared" si="24"/>
        <v>0</v>
      </c>
    </row>
    <row r="123" spans="1:7" ht="25.5" x14ac:dyDescent="0.25">
      <c r="A123" s="156" t="s">
        <v>157</v>
      </c>
      <c r="B123" s="156"/>
      <c r="C123" s="156"/>
      <c r="D123" s="108" t="s">
        <v>158</v>
      </c>
      <c r="E123" s="101"/>
      <c r="F123" s="101">
        <f>F124</f>
        <v>21300</v>
      </c>
      <c r="G123" s="101">
        <f>G124</f>
        <v>21300</v>
      </c>
    </row>
    <row r="124" spans="1:7" x14ac:dyDescent="0.25">
      <c r="A124" s="157">
        <v>3</v>
      </c>
      <c r="B124" s="157"/>
      <c r="C124" s="157"/>
      <c r="D124" s="109" t="s">
        <v>9</v>
      </c>
      <c r="E124" s="87"/>
      <c r="F124" s="87">
        <f>F125+F126</f>
        <v>21300</v>
      </c>
      <c r="G124" s="87">
        <f t="shared" ref="G124:G126" si="29">E124+F124</f>
        <v>21300</v>
      </c>
    </row>
    <row r="125" spans="1:7" x14ac:dyDescent="0.25">
      <c r="A125" s="155">
        <v>31</v>
      </c>
      <c r="B125" s="155"/>
      <c r="C125" s="155"/>
      <c r="D125" s="109" t="s">
        <v>10</v>
      </c>
      <c r="E125" s="87"/>
      <c r="F125" s="87">
        <v>20155</v>
      </c>
      <c r="G125" s="87">
        <f t="shared" si="29"/>
        <v>20155</v>
      </c>
    </row>
    <row r="126" spans="1:7" x14ac:dyDescent="0.25">
      <c r="A126" s="155">
        <v>32</v>
      </c>
      <c r="B126" s="155"/>
      <c r="C126" s="155"/>
      <c r="D126" s="109" t="s">
        <v>20</v>
      </c>
      <c r="E126" s="87"/>
      <c r="F126" s="87">
        <v>1145</v>
      </c>
      <c r="G126" s="87">
        <f t="shared" si="29"/>
        <v>1145</v>
      </c>
    </row>
    <row r="127" spans="1:7" ht="25.5" x14ac:dyDescent="0.25">
      <c r="A127" s="156" t="s">
        <v>159</v>
      </c>
      <c r="B127" s="156"/>
      <c r="C127" s="156"/>
      <c r="D127" s="108" t="s">
        <v>160</v>
      </c>
      <c r="E127" s="101"/>
      <c r="F127" s="101">
        <f>F128</f>
        <v>120700</v>
      </c>
      <c r="G127" s="101">
        <f>G128</f>
        <v>120700</v>
      </c>
    </row>
    <row r="128" spans="1:7" x14ac:dyDescent="0.25">
      <c r="A128" s="157">
        <v>3</v>
      </c>
      <c r="B128" s="157"/>
      <c r="C128" s="157"/>
      <c r="D128" s="109" t="s">
        <v>9</v>
      </c>
      <c r="E128" s="87"/>
      <c r="F128" s="87">
        <f>F129+F130</f>
        <v>120700</v>
      </c>
      <c r="G128" s="87">
        <f t="shared" ref="G128:G130" si="30">E128+F128</f>
        <v>120700</v>
      </c>
    </row>
    <row r="129" spans="1:7" x14ac:dyDescent="0.25">
      <c r="A129" s="155">
        <v>31</v>
      </c>
      <c r="B129" s="155"/>
      <c r="C129" s="155"/>
      <c r="D129" s="109" t="s">
        <v>10</v>
      </c>
      <c r="E129" s="87"/>
      <c r="F129" s="87">
        <v>115275</v>
      </c>
      <c r="G129" s="87">
        <f t="shared" si="30"/>
        <v>115275</v>
      </c>
    </row>
    <row r="130" spans="1:7" ht="15.75" thickBot="1" x14ac:dyDescent="0.3">
      <c r="A130" s="155">
        <v>32</v>
      </c>
      <c r="B130" s="155"/>
      <c r="C130" s="155"/>
      <c r="D130" s="109" t="s">
        <v>20</v>
      </c>
      <c r="E130" s="104"/>
      <c r="F130" s="104">
        <v>5425</v>
      </c>
      <c r="G130" s="104">
        <f t="shared" si="30"/>
        <v>5425</v>
      </c>
    </row>
    <row r="131" spans="1:7" ht="15.75" thickBot="1" x14ac:dyDescent="0.3">
      <c r="A131" s="105" t="s">
        <v>88</v>
      </c>
      <c r="B131" s="106"/>
      <c r="C131" s="106"/>
      <c r="D131" s="107"/>
      <c r="E131" s="102">
        <f>E6+E11+E117</f>
        <v>3771460</v>
      </c>
      <c r="F131" s="102">
        <f t="shared" ref="F131:G131" si="31">F6+F11</f>
        <v>187979</v>
      </c>
      <c r="G131" s="102">
        <f t="shared" si="31"/>
        <v>3959439</v>
      </c>
    </row>
    <row r="133" spans="1:7" x14ac:dyDescent="0.25">
      <c r="D133" s="57"/>
    </row>
    <row r="140" spans="1:7" ht="25.5" customHeight="1" x14ac:dyDescent="0.25"/>
    <row r="147" ht="25.5" customHeight="1" x14ac:dyDescent="0.25"/>
    <row r="154" ht="25.5" customHeight="1" x14ac:dyDescent="0.25"/>
    <row r="155" ht="15" customHeight="1" x14ac:dyDescent="0.25"/>
    <row r="156" ht="15" customHeight="1" x14ac:dyDescent="0.25"/>
    <row r="158" ht="15" customHeight="1" x14ac:dyDescent="0.25"/>
    <row r="159" ht="15" customHeight="1" x14ac:dyDescent="0.25"/>
    <row r="160" ht="16.5" customHeight="1" x14ac:dyDescent="0.25"/>
    <row r="161" ht="15" customHeight="1" x14ac:dyDescent="0.25"/>
  </sheetData>
  <mergeCells count="126">
    <mergeCell ref="A1:H1"/>
    <mergeCell ref="A9:C9"/>
    <mergeCell ref="A19:C19"/>
    <mergeCell ref="A21:C21"/>
    <mergeCell ref="A24:C24"/>
    <mergeCell ref="A27:C27"/>
    <mergeCell ref="A30:C30"/>
    <mergeCell ref="A33:C33"/>
    <mergeCell ref="A37:C37"/>
    <mergeCell ref="A128:C128"/>
    <mergeCell ref="A32:C32"/>
    <mergeCell ref="A23:C23"/>
    <mergeCell ref="A25:C25"/>
    <mergeCell ref="A20:C20"/>
    <mergeCell ref="A22:C22"/>
    <mergeCell ref="A109:C109"/>
    <mergeCell ref="A112:C112"/>
    <mergeCell ref="A66:C66"/>
    <mergeCell ref="A67:C67"/>
    <mergeCell ref="A68:C68"/>
    <mergeCell ref="A60:C60"/>
    <mergeCell ref="A62:C62"/>
    <mergeCell ref="A95:C95"/>
    <mergeCell ref="A79:C79"/>
    <mergeCell ref="A110:C110"/>
    <mergeCell ref="A129:C129"/>
    <mergeCell ref="A130:C130"/>
    <mergeCell ref="A56:C56"/>
    <mergeCell ref="A57:C57"/>
    <mergeCell ref="A58:C58"/>
    <mergeCell ref="A65:C65"/>
    <mergeCell ref="A101:C101"/>
    <mergeCell ref="A103:C103"/>
    <mergeCell ref="A125:C125"/>
    <mergeCell ref="A126:C126"/>
    <mergeCell ref="A127:C127"/>
    <mergeCell ref="A75:C75"/>
    <mergeCell ref="A76:C76"/>
    <mergeCell ref="A77:C77"/>
    <mergeCell ref="A92:C92"/>
    <mergeCell ref="A93:C93"/>
    <mergeCell ref="A89:C89"/>
    <mergeCell ref="A91:C91"/>
    <mergeCell ref="A84:C84"/>
    <mergeCell ref="A85:C85"/>
    <mergeCell ref="A87:C87"/>
    <mergeCell ref="A88:C88"/>
    <mergeCell ref="A69:C69"/>
    <mergeCell ref="A107:C107"/>
    <mergeCell ref="A36:C36"/>
    <mergeCell ref="A38:C38"/>
    <mergeCell ref="A39:C39"/>
    <mergeCell ref="A43:C43"/>
    <mergeCell ref="A45:C45"/>
    <mergeCell ref="A46:C46"/>
    <mergeCell ref="A48:C48"/>
    <mergeCell ref="A8:C8"/>
    <mergeCell ref="A18:C18"/>
    <mergeCell ref="A3:G3"/>
    <mergeCell ref="A5:C5"/>
    <mergeCell ref="A6:C6"/>
    <mergeCell ref="A13:C13"/>
    <mergeCell ref="A17:C17"/>
    <mergeCell ref="A11:C11"/>
    <mergeCell ref="A12:C12"/>
    <mergeCell ref="A14:C14"/>
    <mergeCell ref="A7:C7"/>
    <mergeCell ref="A10:C10"/>
    <mergeCell ref="A26:C26"/>
    <mergeCell ref="A28:C28"/>
    <mergeCell ref="A29:C29"/>
    <mergeCell ref="A31:C31"/>
    <mergeCell ref="A100:C100"/>
    <mergeCell ref="A104:C104"/>
    <mergeCell ref="A106:C106"/>
    <mergeCell ref="A74:C74"/>
    <mergeCell ref="A41:C41"/>
    <mergeCell ref="A70:C70"/>
    <mergeCell ref="A73:C73"/>
    <mergeCell ref="A71:C71"/>
    <mergeCell ref="A72:C72"/>
    <mergeCell ref="A59:C59"/>
    <mergeCell ref="A63:C63"/>
    <mergeCell ref="A61:C61"/>
    <mergeCell ref="A64:C64"/>
    <mergeCell ref="A81:C81"/>
    <mergeCell ref="A82:C82"/>
    <mergeCell ref="A83:C83"/>
    <mergeCell ref="A80:C80"/>
    <mergeCell ref="A34:C34"/>
    <mergeCell ref="A35:C35"/>
    <mergeCell ref="A40:C40"/>
    <mergeCell ref="A42:C42"/>
    <mergeCell ref="A53:C53"/>
    <mergeCell ref="A54:C54"/>
    <mergeCell ref="A55:C55"/>
    <mergeCell ref="A52:C52"/>
    <mergeCell ref="A51:C51"/>
    <mergeCell ref="A49:C49"/>
    <mergeCell ref="A50:C50"/>
    <mergeCell ref="A44:C44"/>
    <mergeCell ref="A47:C47"/>
    <mergeCell ref="A122:C122"/>
    <mergeCell ref="A121:C121"/>
    <mergeCell ref="A123:C123"/>
    <mergeCell ref="A124:C124"/>
    <mergeCell ref="A78:C78"/>
    <mergeCell ref="A118:C118"/>
    <mergeCell ref="A119:C119"/>
    <mergeCell ref="A120:C120"/>
    <mergeCell ref="A113:C113"/>
    <mergeCell ref="A114:C114"/>
    <mergeCell ref="A115:C115"/>
    <mergeCell ref="A116:C116"/>
    <mergeCell ref="A117:C117"/>
    <mergeCell ref="A90:C90"/>
    <mergeCell ref="A86:C86"/>
    <mergeCell ref="A96:C96"/>
    <mergeCell ref="A99:C99"/>
    <mergeCell ref="A102:C102"/>
    <mergeCell ref="A105:C105"/>
    <mergeCell ref="A108:C108"/>
    <mergeCell ref="A111:C111"/>
    <mergeCell ref="A94:C94"/>
    <mergeCell ref="A97:C97"/>
    <mergeCell ref="A98:C98"/>
  </mergeCells>
  <pageMargins left="0.25" right="0.25" top="0.75" bottom="0.75" header="0.3" footer="0.3"/>
  <pageSetup paperSize="9" scale="74" fitToHeight="0" orientation="portrait" r:id="rId1"/>
  <ignoredErrors>
    <ignoredError sqref="G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Nada</cp:lastModifiedBy>
  <cp:lastPrinted>2026-06-05T11:24:49Z</cp:lastPrinted>
  <dcterms:created xsi:type="dcterms:W3CDTF">2022-08-12T12:51:27Z</dcterms:created>
  <dcterms:modified xsi:type="dcterms:W3CDTF">2026-06-08T12:22:45Z</dcterms:modified>
</cp:coreProperties>
</file>