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Nada\Desktop\Izvješća 2026\II. kvartal\"/>
    </mc:Choice>
  </mc:AlternateContent>
  <bookViews>
    <workbookView xWindow="0" yWindow="0" windowWidth="25200" windowHeight="1158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c r="F343" i="9"/>
  <c r="F342" i="9"/>
  <c r="F341" i="9"/>
  <c r="M340" i="9"/>
  <c r="L340" i="9"/>
  <c r="F340" i="9"/>
  <c r="B340" i="9" s="1"/>
  <c r="E340" i="9"/>
  <c r="H339" i="9"/>
  <c r="G339" i="9"/>
  <c r="E339" i="9" s="1"/>
  <c r="B339" i="9" s="1"/>
  <c r="F339" i="9"/>
  <c r="F338" i="9"/>
  <c r="F337" i="9"/>
  <c r="F336" i="9"/>
  <c r="F335" i="9"/>
  <c r="H334" i="9"/>
  <c r="E334" i="9" s="1"/>
  <c r="G334" i="9"/>
  <c r="F334" i="9"/>
  <c r="B334" i="9"/>
  <c r="F333" i="9"/>
  <c r="H332" i="9"/>
  <c r="G332" i="9"/>
  <c r="F332" i="9"/>
  <c r="H331" i="9"/>
  <c r="E331" i="9" s="1"/>
  <c r="G331" i="9"/>
  <c r="F331" i="9"/>
  <c r="B331" i="9"/>
  <c r="H330" i="9"/>
  <c r="G330" i="9"/>
  <c r="F330" i="9"/>
  <c r="E330" i="9"/>
  <c r="B330" i="9" s="1"/>
  <c r="H329" i="9"/>
  <c r="G329" i="9"/>
  <c r="E329" i="9" s="1"/>
  <c r="F329" i="9"/>
  <c r="H328" i="9"/>
  <c r="G328" i="9"/>
  <c r="E328" i="9" s="1"/>
  <c r="B328" i="9" s="1"/>
  <c r="F328" i="9"/>
  <c r="H327" i="9"/>
  <c r="G327" i="9"/>
  <c r="E327" i="9" s="1"/>
  <c r="B327" i="9" s="1"/>
  <c r="F327" i="9"/>
  <c r="H326" i="9"/>
  <c r="G326" i="9"/>
  <c r="F326" i="9"/>
  <c r="E326" i="9"/>
  <c r="B326" i="9" s="1"/>
  <c r="H325" i="9"/>
  <c r="G325" i="9"/>
  <c r="F325" i="9"/>
  <c r="E325" i="9"/>
  <c r="H324" i="9"/>
  <c r="G324" i="9"/>
  <c r="F324" i="9"/>
  <c r="H323" i="9"/>
  <c r="E323" i="9" s="1"/>
  <c r="B323" i="9" s="1"/>
  <c r="G323" i="9"/>
  <c r="F323" i="9"/>
  <c r="H322" i="9"/>
  <c r="G322" i="9"/>
  <c r="F322" i="9"/>
  <c r="E322" i="9"/>
  <c r="B322" i="9" s="1"/>
  <c r="H321" i="9"/>
  <c r="G321" i="9"/>
  <c r="E321" i="9" s="1"/>
  <c r="F321" i="9"/>
  <c r="H320" i="9"/>
  <c r="G320" i="9"/>
  <c r="F320" i="9"/>
  <c r="H319" i="9"/>
  <c r="G319" i="9"/>
  <c r="E319" i="9" s="1"/>
  <c r="B319" i="9" s="1"/>
  <c r="F319" i="9"/>
  <c r="H318" i="9"/>
  <c r="G318" i="9"/>
  <c r="F318" i="9"/>
  <c r="E318" i="9"/>
  <c r="B318" i="9" s="1"/>
  <c r="H317" i="9"/>
  <c r="G317" i="9"/>
  <c r="F317" i="9"/>
  <c r="E317" i="9"/>
  <c r="H316" i="9"/>
  <c r="G316" i="9"/>
  <c r="F316" i="9"/>
  <c r="F315" i="9"/>
  <c r="F314" i="9"/>
  <c r="F313" i="9"/>
  <c r="H312" i="9"/>
  <c r="G312" i="9"/>
  <c r="F312" i="9"/>
  <c r="H311" i="9"/>
  <c r="G311" i="9"/>
  <c r="F311" i="9"/>
  <c r="H310" i="9"/>
  <c r="E310" i="9" s="1"/>
  <c r="B310" i="9" s="1"/>
  <c r="G310" i="9"/>
  <c r="F310" i="9"/>
  <c r="F309" i="9"/>
  <c r="F308" i="9"/>
  <c r="H307" i="9"/>
  <c r="G307" i="9"/>
  <c r="E307" i="9" s="1"/>
  <c r="B307" i="9" s="1"/>
  <c r="F307" i="9"/>
  <c r="F306" i="9"/>
  <c r="H305" i="9"/>
  <c r="E305" i="9" s="1"/>
  <c r="G305" i="9"/>
  <c r="F305" i="9"/>
  <c r="B305" i="9"/>
  <c r="H304" i="9"/>
  <c r="G304" i="9"/>
  <c r="F304" i="9"/>
  <c r="E304" i="9"/>
  <c r="B304" i="9" s="1"/>
  <c r="H303" i="9"/>
  <c r="G303" i="9"/>
  <c r="E303" i="9" s="1"/>
  <c r="F303" i="9"/>
  <c r="B303" i="9"/>
  <c r="F302" i="9"/>
  <c r="F301" i="9"/>
  <c r="F300" i="9"/>
  <c r="F298" i="9" s="1"/>
  <c r="F299" i="9"/>
  <c r="F297" i="9"/>
  <c r="L296" i="9"/>
  <c r="F296" i="9" s="1"/>
  <c r="H296" i="9"/>
  <c r="F295" i="9"/>
  <c r="I294" i="9"/>
  <c r="H294" i="9"/>
  <c r="F294" i="9"/>
  <c r="E293" i="9"/>
  <c r="M292" i="9"/>
  <c r="L292" i="9"/>
  <c r="F292" i="9" s="1"/>
  <c r="B292" i="9" s="1"/>
  <c r="E292" i="9"/>
  <c r="M291" i="9"/>
  <c r="L291" i="9"/>
  <c r="E291" i="9"/>
  <c r="M290" i="9"/>
  <c r="F290" i="9" s="1"/>
  <c r="B290" i="9" s="1"/>
  <c r="L290" i="9"/>
  <c r="E290" i="9"/>
  <c r="M289" i="9"/>
  <c r="L289" i="9"/>
  <c r="F289" i="9" s="1"/>
  <c r="E289" i="9"/>
  <c r="B289" i="9" s="1"/>
  <c r="M288" i="9"/>
  <c r="L288" i="9"/>
  <c r="F288" i="9" s="1"/>
  <c r="B288" i="9" s="1"/>
  <c r="E288" i="9"/>
  <c r="M287" i="9"/>
  <c r="L287" i="9"/>
  <c r="E287" i="9"/>
  <c r="M286" i="9"/>
  <c r="L286" i="9"/>
  <c r="F286" i="9"/>
  <c r="B286" i="9" s="1"/>
  <c r="E286" i="9"/>
  <c r="M285" i="9"/>
  <c r="L285" i="9"/>
  <c r="F285" i="9" s="1"/>
  <c r="E285" i="9"/>
  <c r="M284" i="9"/>
  <c r="L284" i="9"/>
  <c r="F284" i="9" s="1"/>
  <c r="B284" i="9" s="1"/>
  <c r="E284" i="9"/>
  <c r="M283" i="9"/>
  <c r="L283" i="9"/>
  <c r="E283" i="9"/>
  <c r="M282" i="9"/>
  <c r="F282" i="9" s="1"/>
  <c r="B282" i="9" s="1"/>
  <c r="L282" i="9"/>
  <c r="E282" i="9"/>
  <c r="M281" i="9"/>
  <c r="L281" i="9"/>
  <c r="F281" i="9" s="1"/>
  <c r="E281" i="9"/>
  <c r="B281" i="9" s="1"/>
  <c r="M280" i="9"/>
  <c r="L280" i="9"/>
  <c r="F280" i="9" s="1"/>
  <c r="B280" i="9" s="1"/>
  <c r="E280" i="9"/>
  <c r="M279" i="9"/>
  <c r="L279" i="9"/>
  <c r="E279" i="9"/>
  <c r="M278" i="9"/>
  <c r="L278" i="9"/>
  <c r="F278" i="9"/>
  <c r="B278" i="9" s="1"/>
  <c r="E278" i="9"/>
  <c r="M277" i="9"/>
  <c r="L277" i="9"/>
  <c r="F277" i="9" s="1"/>
  <c r="E277" i="9"/>
  <c r="M276" i="9"/>
  <c r="L276" i="9"/>
  <c r="F276" i="9" s="1"/>
  <c r="B276" i="9" s="1"/>
  <c r="E276" i="9"/>
  <c r="M275" i="9"/>
  <c r="L275" i="9"/>
  <c r="E275" i="9"/>
  <c r="M274" i="9"/>
  <c r="F274" i="9" s="1"/>
  <c r="B274" i="9" s="1"/>
  <c r="L274" i="9"/>
  <c r="E274" i="9"/>
  <c r="M273" i="9"/>
  <c r="L273" i="9"/>
  <c r="F273" i="9" s="1"/>
  <c r="E273" i="9"/>
  <c r="B273" i="9" s="1"/>
  <c r="M272" i="9"/>
  <c r="L272" i="9"/>
  <c r="F272" i="9" s="1"/>
  <c r="B272" i="9" s="1"/>
  <c r="E272" i="9"/>
  <c r="M271" i="9"/>
  <c r="L271" i="9"/>
  <c r="E271" i="9"/>
  <c r="M270" i="9"/>
  <c r="L270" i="9"/>
  <c r="F270" i="9"/>
  <c r="B270" i="9" s="1"/>
  <c r="E270" i="9"/>
  <c r="M269" i="9"/>
  <c r="L269" i="9"/>
  <c r="F269" i="9" s="1"/>
  <c r="E269" i="9"/>
  <c r="M268" i="9"/>
  <c r="L268" i="9"/>
  <c r="F268" i="9" s="1"/>
  <c r="B268" i="9" s="1"/>
  <c r="E268" i="9"/>
  <c r="M267" i="9"/>
  <c r="L267" i="9"/>
  <c r="E267" i="9"/>
  <c r="M266" i="9"/>
  <c r="F266" i="9" s="1"/>
  <c r="B266" i="9" s="1"/>
  <c r="L266" i="9"/>
  <c r="E266" i="9"/>
  <c r="M265" i="9"/>
  <c r="L265" i="9"/>
  <c r="F265" i="9" s="1"/>
  <c r="E265" i="9"/>
  <c r="B265" i="9" s="1"/>
  <c r="M264" i="9"/>
  <c r="L264" i="9"/>
  <c r="F264" i="9" s="1"/>
  <c r="B264" i="9" s="1"/>
  <c r="E264" i="9"/>
  <c r="M263" i="9"/>
  <c r="L263" i="9"/>
  <c r="E263" i="9"/>
  <c r="M262" i="9"/>
  <c r="L262" i="9"/>
  <c r="F262" i="9"/>
  <c r="B262" i="9" s="1"/>
  <c r="E262" i="9"/>
  <c r="M261" i="9"/>
  <c r="L261" i="9"/>
  <c r="F261" i="9" s="1"/>
  <c r="E261" i="9"/>
  <c r="M260" i="9"/>
  <c r="L260" i="9"/>
  <c r="F260" i="9" s="1"/>
  <c r="B260" i="9" s="1"/>
  <c r="E260" i="9"/>
  <c r="M259" i="9"/>
  <c r="L259" i="9"/>
  <c r="E259" i="9"/>
  <c r="M258" i="9"/>
  <c r="F258" i="9" s="1"/>
  <c r="B258" i="9" s="1"/>
  <c r="L258" i="9"/>
  <c r="E258" i="9"/>
  <c r="M257" i="9"/>
  <c r="L257" i="9"/>
  <c r="F257" i="9" s="1"/>
  <c r="E257" i="9"/>
  <c r="B257" i="9" s="1"/>
  <c r="M256" i="9"/>
  <c r="L256" i="9"/>
  <c r="F256" i="9" s="1"/>
  <c r="B256" i="9" s="1"/>
  <c r="E256" i="9"/>
  <c r="M255" i="9"/>
  <c r="L255" i="9"/>
  <c r="E255" i="9"/>
  <c r="M254" i="9"/>
  <c r="L254" i="9"/>
  <c r="F254" i="9"/>
  <c r="B254" i="9" s="1"/>
  <c r="E254" i="9"/>
  <c r="M253" i="9"/>
  <c r="L253" i="9"/>
  <c r="F253" i="9" s="1"/>
  <c r="E253" i="9"/>
  <c r="B253" i="9" s="1"/>
  <c r="M252" i="9"/>
  <c r="L252" i="9"/>
  <c r="F252" i="9" s="1"/>
  <c r="E252" i="9"/>
  <c r="B252" i="9"/>
  <c r="M251" i="9"/>
  <c r="L251" i="9"/>
  <c r="E251" i="9"/>
  <c r="M250" i="9"/>
  <c r="L250" i="9"/>
  <c r="F250" i="9"/>
  <c r="E250" i="9"/>
  <c r="B250" i="9" s="1"/>
  <c r="M249" i="9"/>
  <c r="L249" i="9"/>
  <c r="F249" i="9"/>
  <c r="E249" i="9"/>
  <c r="M248" i="9"/>
  <c r="L248" i="9"/>
  <c r="F248" i="9"/>
  <c r="B248" i="9" s="1"/>
  <c r="E248" i="9"/>
  <c r="M247" i="9"/>
  <c r="L247" i="9"/>
  <c r="E247" i="9"/>
  <c r="M246" i="9"/>
  <c r="L246" i="9"/>
  <c r="F246" i="9"/>
  <c r="B246" i="9" s="1"/>
  <c r="E246" i="9"/>
  <c r="M245" i="9"/>
  <c r="L245" i="9"/>
  <c r="F245" i="9" s="1"/>
  <c r="E245" i="9"/>
  <c r="M244" i="9"/>
  <c r="L244" i="9"/>
  <c r="F244" i="9" s="1"/>
  <c r="B244" i="9" s="1"/>
  <c r="E244" i="9"/>
  <c r="M243" i="9"/>
  <c r="L243" i="9"/>
  <c r="E243" i="9"/>
  <c r="M242" i="9"/>
  <c r="L242" i="9"/>
  <c r="F242" i="9"/>
  <c r="E242" i="9"/>
  <c r="M241" i="9"/>
  <c r="L241" i="9"/>
  <c r="F241" i="9"/>
  <c r="E241" i="9"/>
  <c r="M240" i="9"/>
  <c r="F240" i="9" s="1"/>
  <c r="B240" i="9" s="1"/>
  <c r="L240" i="9"/>
  <c r="E240" i="9"/>
  <c r="M239" i="9"/>
  <c r="L239" i="9"/>
  <c r="F239" i="9" s="1"/>
  <c r="E239" i="9"/>
  <c r="B239" i="9" s="1"/>
  <c r="M238" i="9"/>
  <c r="F238" i="9" s="1"/>
  <c r="B238" i="9" s="1"/>
  <c r="L238" i="9"/>
  <c r="E238" i="9"/>
  <c r="M237" i="9"/>
  <c r="L237" i="9"/>
  <c r="E237" i="9"/>
  <c r="M236" i="9"/>
  <c r="L236" i="9"/>
  <c r="F236" i="9" s="1"/>
  <c r="B236" i="9" s="1"/>
  <c r="E236" i="9"/>
  <c r="M235" i="9"/>
  <c r="L235" i="9"/>
  <c r="E235" i="9"/>
  <c r="M234" i="9"/>
  <c r="L234" i="9"/>
  <c r="F234" i="9"/>
  <c r="E234" i="9"/>
  <c r="B234" i="9" s="1"/>
  <c r="M233" i="9"/>
  <c r="L233" i="9"/>
  <c r="F233" i="9"/>
  <c r="E233" i="9"/>
  <c r="M232" i="9"/>
  <c r="L232" i="9"/>
  <c r="F232" i="9"/>
  <c r="B232" i="9" s="1"/>
  <c r="E232" i="9"/>
  <c r="M231" i="9"/>
  <c r="L231" i="9"/>
  <c r="E231" i="9"/>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E169" i="9" s="1"/>
  <c r="F169" i="9"/>
  <c r="B169" i="9"/>
  <c r="H168" i="9"/>
  <c r="G168" i="9"/>
  <c r="F168" i="9"/>
  <c r="E168" i="9"/>
  <c r="B168" i="9" s="1"/>
  <c r="H167" i="9"/>
  <c r="E167" i="9" s="1"/>
  <c r="B167" i="9" s="1"/>
  <c r="G167" i="9"/>
  <c r="F167" i="9"/>
  <c r="H166" i="9"/>
  <c r="G166" i="9"/>
  <c r="E166" i="9" s="1"/>
  <c r="B166" i="9" s="1"/>
  <c r="F166" i="9"/>
  <c r="H165" i="9"/>
  <c r="G165" i="9"/>
  <c r="E165" i="9" s="1"/>
  <c r="B165" i="9" s="1"/>
  <c r="F165" i="9"/>
  <c r="H164" i="9"/>
  <c r="G164" i="9"/>
  <c r="E164" i="9" s="1"/>
  <c r="B164" i="9" s="1"/>
  <c r="F164" i="9"/>
  <c r="H163" i="9"/>
  <c r="E163" i="9" s="1"/>
  <c r="B163" i="9" s="1"/>
  <c r="G163" i="9"/>
  <c r="F163" i="9"/>
  <c r="H162" i="9"/>
  <c r="G162" i="9"/>
  <c r="F162" i="9"/>
  <c r="E162" i="9"/>
  <c r="B162" i="9" s="1"/>
  <c r="H161" i="9"/>
  <c r="G161" i="9"/>
  <c r="E161" i="9" s="1"/>
  <c r="F161" i="9"/>
  <c r="B161" i="9"/>
  <c r="H160" i="9"/>
  <c r="G160" i="9"/>
  <c r="F160" i="9"/>
  <c r="E160" i="9"/>
  <c r="B160" i="9" s="1"/>
  <c r="H159" i="9"/>
  <c r="E159" i="9" s="1"/>
  <c r="B159" i="9" s="1"/>
  <c r="G159" i="9"/>
  <c r="F159" i="9"/>
  <c r="H158" i="9"/>
  <c r="G158" i="9"/>
  <c r="E158" i="9" s="1"/>
  <c r="B158" i="9" s="1"/>
  <c r="F158" i="9"/>
  <c r="H157" i="9"/>
  <c r="G157" i="9"/>
  <c r="F157" i="9"/>
  <c r="F156" i="9"/>
  <c r="H155" i="9"/>
  <c r="E155" i="9" s="1"/>
  <c r="B155" i="9" s="1"/>
  <c r="G155" i="9"/>
  <c r="F155" i="9"/>
  <c r="H154" i="9"/>
  <c r="G154" i="9"/>
  <c r="F154" i="9"/>
  <c r="E154" i="9"/>
  <c r="B154" i="9" s="1"/>
  <c r="H153" i="9"/>
  <c r="G153" i="9"/>
  <c r="E153" i="9" s="1"/>
  <c r="F153" i="9"/>
  <c r="B153" i="9"/>
  <c r="H152" i="9"/>
  <c r="G152" i="9"/>
  <c r="F152" i="9"/>
  <c r="E152" i="9"/>
  <c r="B152" i="9" s="1"/>
  <c r="H151" i="9"/>
  <c r="E151" i="9" s="1"/>
  <c r="B151" i="9" s="1"/>
  <c r="G151" i="9"/>
  <c r="F151" i="9"/>
  <c r="H150" i="9"/>
  <c r="G150" i="9"/>
  <c r="E150" i="9" s="1"/>
  <c r="B150" i="9" s="1"/>
  <c r="F150" i="9"/>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F145" i="9"/>
  <c r="B145" i="9"/>
  <c r="H144" i="9"/>
  <c r="G144" i="9"/>
  <c r="F144" i="9"/>
  <c r="E144" i="9"/>
  <c r="B144" i="9" s="1"/>
  <c r="H143" i="9"/>
  <c r="E143" i="9" s="1"/>
  <c r="B143" i="9" s="1"/>
  <c r="G143" i="9"/>
  <c r="F143" i="9"/>
  <c r="H142" i="9"/>
  <c r="G142" i="9"/>
  <c r="E142" i="9" s="1"/>
  <c r="B142" i="9" s="1"/>
  <c r="F142" i="9"/>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F137" i="9"/>
  <c r="B137" i="9"/>
  <c r="H136" i="9"/>
  <c r="G136" i="9"/>
  <c r="F136" i="9"/>
  <c r="E136" i="9"/>
  <c r="B136" i="9" s="1"/>
  <c r="H135" i="9"/>
  <c r="E135" i="9" s="1"/>
  <c r="B135" i="9" s="1"/>
  <c r="G135" i="9"/>
  <c r="F135" i="9"/>
  <c r="H134" i="9"/>
  <c r="G134" i="9"/>
  <c r="E134" i="9" s="1"/>
  <c r="B134" i="9" s="1"/>
  <c r="F134" i="9"/>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F129" i="9"/>
  <c r="B129" i="9"/>
  <c r="H128" i="9"/>
  <c r="G128" i="9"/>
  <c r="F128" i="9"/>
  <c r="E128" i="9"/>
  <c r="B128" i="9" s="1"/>
  <c r="H127" i="9"/>
  <c r="E127" i="9" s="1"/>
  <c r="B127" i="9" s="1"/>
  <c r="G127" i="9"/>
  <c r="F127" i="9"/>
  <c r="H126" i="9"/>
  <c r="G126" i="9"/>
  <c r="E126" i="9" s="1"/>
  <c r="B126" i="9" s="1"/>
  <c r="F126" i="9"/>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F121" i="9"/>
  <c r="B121" i="9"/>
  <c r="H120" i="9"/>
  <c r="G120" i="9"/>
  <c r="F120" i="9"/>
  <c r="E120" i="9"/>
  <c r="B120" i="9" s="1"/>
  <c r="H119" i="9"/>
  <c r="E119" i="9" s="1"/>
  <c r="B119" i="9" s="1"/>
  <c r="G119" i="9"/>
  <c r="F119" i="9"/>
  <c r="H118" i="9"/>
  <c r="G118" i="9"/>
  <c r="E118" i="9" s="1"/>
  <c r="B118" i="9" s="1"/>
  <c r="F118" i="9"/>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F113" i="9"/>
  <c r="B113" i="9"/>
  <c r="H112" i="9"/>
  <c r="G112" i="9"/>
  <c r="F112" i="9"/>
  <c r="E112" i="9"/>
  <c r="B112" i="9" s="1"/>
  <c r="H111" i="9"/>
  <c r="E111" i="9" s="1"/>
  <c r="B111" i="9" s="1"/>
  <c r="G111" i="9"/>
  <c r="F111" i="9"/>
  <c r="H110" i="9"/>
  <c r="G110" i="9"/>
  <c r="E110" i="9" s="1"/>
  <c r="B110" i="9" s="1"/>
  <c r="F110" i="9"/>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F105" i="9"/>
  <c r="B105" i="9"/>
  <c r="H104" i="9"/>
  <c r="G104" i="9"/>
  <c r="F104" i="9"/>
  <c r="E104" i="9"/>
  <c r="B104" i="9" s="1"/>
  <c r="H103" i="9"/>
  <c r="G103" i="9"/>
  <c r="E103" i="9" s="1"/>
  <c r="B103" i="9" s="1"/>
  <c r="F103" i="9"/>
  <c r="H102" i="9"/>
  <c r="G102" i="9"/>
  <c r="E102" i="9" s="1"/>
  <c r="B102" i="9" s="1"/>
  <c r="F102" i="9"/>
  <c r="H101" i="9"/>
  <c r="E101" i="9" s="1"/>
  <c r="G101" i="9"/>
  <c r="F101" i="9"/>
  <c r="B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G93" i="9"/>
  <c r="F93" i="9"/>
  <c r="B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G85" i="9"/>
  <c r="F85" i="9"/>
  <c r="B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G77" i="9"/>
  <c r="F77" i="9"/>
  <c r="B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F67" i="9"/>
  <c r="H66" i="9"/>
  <c r="G66" i="9"/>
  <c r="E66" i="9" s="1"/>
  <c r="B66" i="9" s="1"/>
  <c r="F66" i="9"/>
  <c r="H65" i="9"/>
  <c r="E65" i="9" s="1"/>
  <c r="B65" i="9" s="1"/>
  <c r="G65" i="9"/>
  <c r="F65" i="9"/>
  <c r="H64" i="9"/>
  <c r="E64" i="9" s="1"/>
  <c r="B64" i="9" s="1"/>
  <c r="G64" i="9"/>
  <c r="F64" i="9"/>
  <c r="H63" i="9"/>
  <c r="G63" i="9"/>
  <c r="E63" i="9" s="1"/>
  <c r="F63" i="9"/>
  <c r="H62" i="9"/>
  <c r="G62" i="9"/>
  <c r="E62" i="9" s="1"/>
  <c r="B62" i="9" s="1"/>
  <c r="F62" i="9"/>
  <c r="H61" i="9"/>
  <c r="E61" i="9" s="1"/>
  <c r="B61" i="9" s="1"/>
  <c r="G61" i="9"/>
  <c r="F61" i="9"/>
  <c r="H60" i="9"/>
  <c r="G60" i="9"/>
  <c r="F60" i="9"/>
  <c r="E60" i="9"/>
  <c r="B60" i="9" s="1"/>
  <c r="H59" i="9"/>
  <c r="G59" i="9"/>
  <c r="E59" i="9" s="1"/>
  <c r="F59" i="9"/>
  <c r="H58" i="9"/>
  <c r="G58" i="9"/>
  <c r="E58" i="9" s="1"/>
  <c r="B58" i="9" s="1"/>
  <c r="F58" i="9"/>
  <c r="H57" i="9"/>
  <c r="E57" i="9" s="1"/>
  <c r="B57" i="9" s="1"/>
  <c r="G57" i="9"/>
  <c r="F57" i="9"/>
  <c r="H56" i="9"/>
  <c r="E56" i="9" s="1"/>
  <c r="B56" i="9" s="1"/>
  <c r="G56" i="9"/>
  <c r="F56" i="9"/>
  <c r="H55" i="9"/>
  <c r="G55" i="9"/>
  <c r="E55" i="9" s="1"/>
  <c r="F55" i="9"/>
  <c r="H54" i="9"/>
  <c r="G54" i="9"/>
  <c r="E54" i="9" s="1"/>
  <c r="B54" i="9" s="1"/>
  <c r="F54" i="9"/>
  <c r="H53" i="9"/>
  <c r="E53" i="9" s="1"/>
  <c r="B53" i="9" s="1"/>
  <c r="G53" i="9"/>
  <c r="F53" i="9"/>
  <c r="H52" i="9"/>
  <c r="E52" i="9" s="1"/>
  <c r="B52" i="9" s="1"/>
  <c r="G52" i="9"/>
  <c r="F52" i="9"/>
  <c r="H51" i="9"/>
  <c r="G51" i="9"/>
  <c r="F51" i="9"/>
  <c r="H50" i="9"/>
  <c r="G50" i="9"/>
  <c r="E50" i="9" s="1"/>
  <c r="B50" i="9" s="1"/>
  <c r="F50" i="9"/>
  <c r="H49" i="9"/>
  <c r="E49" i="9" s="1"/>
  <c r="B49" i="9" s="1"/>
  <c r="G49" i="9"/>
  <c r="F49" i="9"/>
  <c r="H48" i="9"/>
  <c r="E48" i="9" s="1"/>
  <c r="B48" i="9" s="1"/>
  <c r="G48" i="9"/>
  <c r="F48" i="9"/>
  <c r="H47" i="9"/>
  <c r="G47" i="9"/>
  <c r="E47" i="9" s="1"/>
  <c r="F47" i="9"/>
  <c r="H46" i="9"/>
  <c r="G46" i="9"/>
  <c r="F46" i="9"/>
  <c r="H45" i="9"/>
  <c r="E45" i="9" s="1"/>
  <c r="B45" i="9" s="1"/>
  <c r="G45" i="9"/>
  <c r="F45" i="9"/>
  <c r="H44" i="9"/>
  <c r="G44" i="9"/>
  <c r="F44" i="9"/>
  <c r="E44" i="9"/>
  <c r="B44" i="9" s="1"/>
  <c r="H43" i="9"/>
  <c r="G43" i="9"/>
  <c r="E43" i="9" s="1"/>
  <c r="F43" i="9"/>
  <c r="H42" i="9"/>
  <c r="G42" i="9"/>
  <c r="E42" i="9" s="1"/>
  <c r="B42" i="9" s="1"/>
  <c r="F42" i="9"/>
  <c r="H41" i="9"/>
  <c r="E41" i="9" s="1"/>
  <c r="B41" i="9" s="1"/>
  <c r="G41" i="9"/>
  <c r="F41" i="9"/>
  <c r="H40" i="9"/>
  <c r="G40" i="9"/>
  <c r="F40" i="9"/>
  <c r="E40" i="9"/>
  <c r="B40" i="9" s="1"/>
  <c r="H39" i="9"/>
  <c r="G39" i="9"/>
  <c r="E39" i="9" s="1"/>
  <c r="F39" i="9"/>
  <c r="H38" i="9"/>
  <c r="G38" i="9"/>
  <c r="E38" i="9" s="1"/>
  <c r="B38" i="9" s="1"/>
  <c r="F38" i="9"/>
  <c r="H37" i="9"/>
  <c r="G37" i="9"/>
  <c r="F37" i="9"/>
  <c r="H36" i="9"/>
  <c r="G36" i="9"/>
  <c r="E36" i="9" s="1"/>
  <c r="B36" i="9" s="1"/>
  <c r="F36" i="9"/>
  <c r="H35" i="9"/>
  <c r="G35" i="9"/>
  <c r="E35" i="9" s="1"/>
  <c r="F35" i="9"/>
  <c r="H34" i="9"/>
  <c r="G34" i="9"/>
  <c r="E34" i="9" s="1"/>
  <c r="B34" i="9" s="1"/>
  <c r="F34" i="9"/>
  <c r="H33" i="9"/>
  <c r="E33" i="9" s="1"/>
  <c r="B33" i="9" s="1"/>
  <c r="G33" i="9"/>
  <c r="F33" i="9"/>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F27" i="9"/>
  <c r="H26" i="9"/>
  <c r="G26" i="9"/>
  <c r="E26" i="9" s="1"/>
  <c r="B26" i="9" s="1"/>
  <c r="F26" i="9"/>
  <c r="H25" i="9"/>
  <c r="E25" i="9" s="1"/>
  <c r="B25" i="9" s="1"/>
  <c r="G25" i="9"/>
  <c r="F25" i="9"/>
  <c r="F24" i="9"/>
  <c r="F4" i="9"/>
  <c r="O3" i="9"/>
  <c r="G296" i="9" s="1"/>
  <c r="I3" i="9"/>
  <c r="G309" i="9" s="1"/>
  <c r="H3" i="9"/>
  <c r="G3" i="9"/>
  <c r="D104" i="8"/>
  <c r="D97" i="8"/>
  <c r="D92" i="8"/>
  <c r="D87" i="8"/>
  <c r="D82" i="8"/>
  <c r="D77" i="8"/>
  <c r="D72" i="8"/>
  <c r="D67" i="8"/>
  <c r="D62" i="8"/>
  <c r="D57" i="8"/>
  <c r="D51" i="8" s="1"/>
  <c r="D45" i="8" s="1"/>
  <c r="D52" i="8"/>
  <c r="D46" i="8"/>
  <c r="D37" i="8"/>
  <c r="D27" i="8"/>
  <c r="C1603" i="1" s="1"/>
  <c r="H1603" i="1" s="1"/>
  <c r="D25" i="8"/>
  <c r="C1601" i="1" s="1"/>
  <c r="D18" i="8"/>
  <c r="D8" i="8"/>
  <c r="D6" i="8" s="1"/>
  <c r="C1582" i="1" s="1"/>
  <c r="G1582" i="1" s="1"/>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E141"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c r="E295" i="5"/>
  <c r="F294" i="5"/>
  <c r="F293" i="5"/>
  <c r="F292" i="5"/>
  <c r="F291" i="5"/>
  <c r="E290" i="5"/>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F263" i="5"/>
  <c r="E263" i="5"/>
  <c r="D263" i="5"/>
  <c r="F262" i="5"/>
  <c r="F261" i="5"/>
  <c r="F260" i="5"/>
  <c r="E259" i="5"/>
  <c r="D259" i="5"/>
  <c r="F259" i="5" s="1"/>
  <c r="F258" i="5"/>
  <c r="F257" i="5"/>
  <c r="F256" i="5"/>
  <c r="F255" i="5"/>
  <c r="E255" i="5"/>
  <c r="E254" i="5" s="1"/>
  <c r="E250" i="5" s="1"/>
  <c r="D255" i="5"/>
  <c r="D254" i="5"/>
  <c r="F254" i="5" s="1"/>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F217" i="5"/>
  <c r="F216" i="5"/>
  <c r="F215" i="5"/>
  <c r="F214" i="5"/>
  <c r="F213" i="5"/>
  <c r="F212" i="5"/>
  <c r="F211" i="5"/>
  <c r="F210" i="5"/>
  <c r="E210" i="5"/>
  <c r="D210" i="5"/>
  <c r="F209" i="5"/>
  <c r="F208" i="5"/>
  <c r="F207" i="5"/>
  <c r="F206" i="5"/>
  <c r="F205" i="5"/>
  <c r="F204"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D180" i="5"/>
  <c r="F179" i="5"/>
  <c r="F178" i="5"/>
  <c r="E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F89" i="5" s="1"/>
  <c r="E88" i="5"/>
  <c r="F87" i="5"/>
  <c r="F86" i="5"/>
  <c r="F85" i="5"/>
  <c r="F84" i="5"/>
  <c r="F83" i="5"/>
  <c r="F82" i="5"/>
  <c r="E82" i="5"/>
  <c r="D82" i="5"/>
  <c r="F81" i="5"/>
  <c r="F80" i="5"/>
  <c r="F79" i="5"/>
  <c r="F78" i="5"/>
  <c r="F77" i="5"/>
  <c r="F76" i="5"/>
  <c r="E76" i="5"/>
  <c r="D76" i="5"/>
  <c r="F75" i="5"/>
  <c r="F74" i="5"/>
  <c r="F73" i="5"/>
  <c r="F72" i="5"/>
  <c r="E71" i="5"/>
  <c r="E70" i="5" s="1"/>
  <c r="E69" i="5" s="1"/>
  <c r="D71" i="5"/>
  <c r="F71"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E609" i="4"/>
  <c r="F609" i="4" s="1"/>
  <c r="D609" i="4"/>
  <c r="F608" i="4"/>
  <c r="F607" i="4"/>
  <c r="E607" i="4"/>
  <c r="H156" i="9" s="1"/>
  <c r="D607" i="4"/>
  <c r="G156" i="9" s="1"/>
  <c r="E156" i="9" s="1"/>
  <c r="B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F585" i="4"/>
  <c r="E585" i="4"/>
  <c r="D585" i="4"/>
  <c r="D584" i="4" s="1"/>
  <c r="F584" i="4" s="1"/>
  <c r="E584" i="4"/>
  <c r="F583" i="4"/>
  <c r="F582" i="4"/>
  <c r="F581" i="4"/>
  <c r="E581" i="4"/>
  <c r="D581" i="4"/>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E536" i="4"/>
  <c r="F534" i="4"/>
  <c r="F533" i="4"/>
  <c r="F532" i="4"/>
  <c r="E532" i="4"/>
  <c r="E522" i="4" s="1"/>
  <c r="D532" i="4"/>
  <c r="F531" i="4"/>
  <c r="F530" i="4"/>
  <c r="F529" i="4"/>
  <c r="E529" i="4"/>
  <c r="D529" i="4"/>
  <c r="G222" i="9" s="1"/>
  <c r="E222" i="9" s="1"/>
  <c r="B222" i="9" s="1"/>
  <c r="F528" i="4"/>
  <c r="F527" i="4"/>
  <c r="E526" i="4"/>
  <c r="D526" i="4"/>
  <c r="F526" i="4" s="1"/>
  <c r="F525" i="4"/>
  <c r="F524" i="4"/>
  <c r="E523" i="4"/>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2" i="4" s="1"/>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E473" i="4"/>
  <c r="D473" i="4"/>
  <c r="F473" i="4" s="1"/>
  <c r="F472" i="4"/>
  <c r="F471" i="4"/>
  <c r="F470" i="4"/>
  <c r="E470" i="4"/>
  <c r="D470" i="4"/>
  <c r="F469" i="4"/>
  <c r="F468" i="4"/>
  <c r="F467" i="4"/>
  <c r="E467" i="4"/>
  <c r="D467" i="4"/>
  <c r="D466" i="4" s="1"/>
  <c r="F466"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E430" i="4" s="1"/>
  <c r="D432" i="4"/>
  <c r="F432" i="4" s="1"/>
  <c r="E428" i="4"/>
  <c r="D428" i="4"/>
  <c r="F428" i="4" s="1"/>
  <c r="E427" i="4"/>
  <c r="D422" i="1" s="1"/>
  <c r="H422" i="1" s="1"/>
  <c r="D427" i="4"/>
  <c r="D648" i="4" s="1"/>
  <c r="F426" i="4"/>
  <c r="E426" i="4"/>
  <c r="D426" i="4"/>
  <c r="D647" i="4" s="1"/>
  <c r="F647" i="4" s="1"/>
  <c r="F421" i="4"/>
  <c r="F420" i="4"/>
  <c r="F419" i="4"/>
  <c r="F416" i="4"/>
  <c r="F415" i="4"/>
  <c r="F414" i="4"/>
  <c r="F413" i="4"/>
  <c r="F412" i="4"/>
  <c r="E412" i="4"/>
  <c r="D407" i="1" s="1"/>
  <c r="D412" i="4"/>
  <c r="F411" i="4"/>
  <c r="F410" i="4"/>
  <c r="E410" i="4"/>
  <c r="D410" i="4"/>
  <c r="F409" i="4"/>
  <c r="F408" i="4"/>
  <c r="E407" i="4"/>
  <c r="E406" i="4" s="1"/>
  <c r="D407" i="4"/>
  <c r="F407" i="4" s="1"/>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4" i="1" s="1"/>
  <c r="D379" i="4"/>
  <c r="F379" i="4" s="1"/>
  <c r="F378" i="4"/>
  <c r="F377" i="4"/>
  <c r="F376" i="4"/>
  <c r="F375" i="4"/>
  <c r="F374" i="4"/>
  <c r="E374" i="4"/>
  <c r="D374" i="4"/>
  <c r="D373" i="4" s="1"/>
  <c r="E373" i="4"/>
  <c r="D368" i="1" s="1"/>
  <c r="F372" i="4"/>
  <c r="F371" i="4"/>
  <c r="F370" i="4"/>
  <c r="F369" i="4"/>
  <c r="F368" i="4"/>
  <c r="F367" i="4"/>
  <c r="F366" i="4"/>
  <c r="E366" i="4"/>
  <c r="D366" i="4"/>
  <c r="F365" i="4"/>
  <c r="F364" i="4"/>
  <c r="F363" i="4"/>
  <c r="E362" i="4"/>
  <c r="E361" i="4" s="1"/>
  <c r="D362" i="4"/>
  <c r="D361" i="4" s="1"/>
  <c r="F359" i="4"/>
  <c r="F358" i="4"/>
  <c r="E358" i="4"/>
  <c r="D358" i="4"/>
  <c r="F357" i="4"/>
  <c r="F356" i="4"/>
  <c r="E355" i="4"/>
  <c r="E354" i="4"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s="1"/>
  <c r="F321" i="4" s="1"/>
  <c r="E321"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E221" i="4" s="1"/>
  <c r="D222" i="4"/>
  <c r="F222" i="4" s="1"/>
  <c r="F220" i="4"/>
  <c r="F219" i="4"/>
  <c r="F218" i="4"/>
  <c r="F217" i="4"/>
  <c r="E216" i="4"/>
  <c r="F216" i="4" s="1"/>
  <c r="D216" i="4"/>
  <c r="F215" i="4"/>
  <c r="F214" i="4"/>
  <c r="F213" i="4"/>
  <c r="F212" i="4"/>
  <c r="F211" i="4"/>
  <c r="F210" i="4"/>
  <c r="F209" i="4"/>
  <c r="E208" i="4"/>
  <c r="D208" i="4"/>
  <c r="F207" i="4"/>
  <c r="F206" i="4"/>
  <c r="F205" i="4"/>
  <c r="F204" i="4"/>
  <c r="F203" i="4"/>
  <c r="E203" i="4"/>
  <c r="D203" i="4"/>
  <c r="D202" i="4" s="1"/>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0" i="1" s="1"/>
  <c r="H150" i="1" s="1"/>
  <c r="D154" i="4"/>
  <c r="D153" i="4"/>
  <c r="F151" i="4"/>
  <c r="F150" i="4"/>
  <c r="F149" i="4"/>
  <c r="F148" i="4"/>
  <c r="F147" i="4"/>
  <c r="F146" i="4"/>
  <c r="F145" i="4"/>
  <c r="F144" i="4"/>
  <c r="F143" i="4"/>
  <c r="F142" i="4"/>
  <c r="E141" i="4"/>
  <c r="E140" i="4" s="1"/>
  <c r="D141" i="4"/>
  <c r="F139" i="4"/>
  <c r="F138" i="4"/>
  <c r="F137" i="4"/>
  <c r="F136" i="4"/>
  <c r="E135" i="4"/>
  <c r="E134" i="4" s="1"/>
  <c r="D130" i="1" s="1"/>
  <c r="D135" i="4"/>
  <c r="D134" i="4" s="1"/>
  <c r="F133" i="4"/>
  <c r="F132" i="4"/>
  <c r="F131" i="4"/>
  <c r="F130" i="4"/>
  <c r="E129" i="4"/>
  <c r="D129" i="4"/>
  <c r="F128" i="4"/>
  <c r="F127" i="4"/>
  <c r="E126" i="4"/>
  <c r="F126" i="4" s="1"/>
  <c r="D126" i="4"/>
  <c r="E125" i="4"/>
  <c r="D121" i="1" s="1"/>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174" i="9" s="1"/>
  <c r="E174" i="9" s="1"/>
  <c r="B174" i="9" s="1"/>
  <c r="E7" i="4"/>
  <c r="I41" i="3"/>
  <c r="G41" i="3"/>
  <c r="B41" i="3"/>
  <c r="I40" i="3"/>
  <c r="G40" i="3"/>
  <c r="B40" i="3"/>
  <c r="G39" i="3"/>
  <c r="B39" i="3"/>
  <c r="H38" i="3"/>
  <c r="G38" i="3"/>
  <c r="B38" i="3"/>
  <c r="I36" i="3"/>
  <c r="H36" i="3"/>
  <c r="G36" i="3"/>
  <c r="B36" i="3"/>
  <c r="I35" i="3"/>
  <c r="H35" i="3"/>
  <c r="G35" i="3"/>
  <c r="B35" i="3"/>
  <c r="I34" i="3"/>
  <c r="H34" i="3"/>
  <c r="G34" i="3"/>
  <c r="B34" i="3"/>
  <c r="H33" i="3"/>
  <c r="G33" i="3"/>
  <c r="B33" i="3"/>
  <c r="I31" i="3"/>
  <c r="G31" i="3"/>
  <c r="B31" i="3"/>
  <c r="I30" i="3"/>
  <c r="H30" i="3"/>
  <c r="G30" i="3"/>
  <c r="B30" i="3"/>
  <c r="I29" i="3"/>
  <c r="H29" i="3"/>
  <c r="G29" i="3"/>
  <c r="B29" i="3"/>
  <c r="I28" i="3"/>
  <c r="G28" i="3"/>
  <c r="B28" i="3"/>
  <c r="I27" i="3"/>
  <c r="H27" i="3"/>
  <c r="G27" i="3"/>
  <c r="B27" i="3"/>
  <c r="I25" i="3"/>
  <c r="G25" i="3"/>
  <c r="B25" i="3"/>
  <c r="G24" i="3"/>
  <c r="B24" i="3"/>
  <c r="I23" i="3"/>
  <c r="G23" i="3"/>
  <c r="B23" i="3"/>
  <c r="I22" i="3"/>
  <c r="G22" i="3"/>
  <c r="B22" i="3"/>
  <c r="G20" i="3"/>
  <c r="B20" i="3"/>
  <c r="G19" i="3"/>
  <c r="B19" i="3"/>
  <c r="G18" i="3"/>
  <c r="B18" i="3"/>
  <c r="G17" i="3"/>
  <c r="B17" i="3"/>
  <c r="H10" i="3" a="1"/>
  <c r="H10" i="3" s="1"/>
  <c r="L3" i="9" s="1"/>
  <c r="C1685" i="1"/>
  <c r="H1685" i="1" s="1"/>
  <c r="C1684" i="1"/>
  <c r="H1684" i="1" s="1"/>
  <c r="G1683" i="1"/>
  <c r="C1683" i="1"/>
  <c r="H1683" i="1" s="1"/>
  <c r="H1682" i="1"/>
  <c r="C1682" i="1"/>
  <c r="G1682" i="1" s="1"/>
  <c r="H1681" i="1"/>
  <c r="C1681" i="1"/>
  <c r="G1681" i="1" s="1"/>
  <c r="C1680" i="1"/>
  <c r="H1680" i="1" s="1"/>
  <c r="G1679" i="1"/>
  <c r="C1679" i="1"/>
  <c r="H1679" i="1" s="1"/>
  <c r="H1678" i="1"/>
  <c r="C1678" i="1"/>
  <c r="G1678" i="1" s="1"/>
  <c r="H1677" i="1"/>
  <c r="G1677" i="1"/>
  <c r="C1677" i="1"/>
  <c r="C1676" i="1"/>
  <c r="H1676" i="1" s="1"/>
  <c r="G1675" i="1"/>
  <c r="C1675" i="1"/>
  <c r="H1675" i="1" s="1"/>
  <c r="H1674" i="1"/>
  <c r="C1674" i="1"/>
  <c r="G1674" i="1" s="1"/>
  <c r="H1673" i="1"/>
  <c r="G1673" i="1"/>
  <c r="C1673" i="1"/>
  <c r="C1672" i="1"/>
  <c r="H1672" i="1" s="1"/>
  <c r="G1671" i="1"/>
  <c r="C1671" i="1"/>
  <c r="H1671" i="1" s="1"/>
  <c r="H1670" i="1"/>
  <c r="C1670" i="1"/>
  <c r="G1670" i="1" s="1"/>
  <c r="H1669" i="1"/>
  <c r="G1669" i="1"/>
  <c r="C1669" i="1"/>
  <c r="C1668" i="1"/>
  <c r="H1668" i="1" s="1"/>
  <c r="G1667" i="1"/>
  <c r="C1667" i="1"/>
  <c r="H1667" i="1" s="1"/>
  <c r="H1666" i="1"/>
  <c r="C1666" i="1"/>
  <c r="G1666" i="1" s="1"/>
  <c r="H1665" i="1"/>
  <c r="G1665" i="1"/>
  <c r="C1665" i="1"/>
  <c r="C1664" i="1"/>
  <c r="H1664" i="1" s="1"/>
  <c r="G1663" i="1"/>
  <c r="C1663" i="1"/>
  <c r="H1663" i="1" s="1"/>
  <c r="H1662" i="1"/>
  <c r="C1662" i="1"/>
  <c r="G1662" i="1" s="1"/>
  <c r="H1661" i="1"/>
  <c r="G1661" i="1"/>
  <c r="C1661" i="1"/>
  <c r="C1660" i="1"/>
  <c r="H1660" i="1" s="1"/>
  <c r="G1659" i="1"/>
  <c r="C1659" i="1"/>
  <c r="H1659" i="1" s="1"/>
  <c r="H1658" i="1"/>
  <c r="C1658" i="1"/>
  <c r="G1658" i="1" s="1"/>
  <c r="H1657" i="1"/>
  <c r="G1657" i="1"/>
  <c r="C1657" i="1"/>
  <c r="C1656" i="1"/>
  <c r="H1656" i="1" s="1"/>
  <c r="G1655" i="1"/>
  <c r="C1655" i="1"/>
  <c r="H1655" i="1" s="1"/>
  <c r="H1654" i="1"/>
  <c r="C1654" i="1"/>
  <c r="G1654" i="1" s="1"/>
  <c r="H1653" i="1"/>
  <c r="G1653" i="1"/>
  <c r="C1653" i="1"/>
  <c r="C1652" i="1"/>
  <c r="H1652" i="1" s="1"/>
  <c r="G1651" i="1"/>
  <c r="C1651" i="1"/>
  <c r="H1651" i="1" s="1"/>
  <c r="H1650" i="1"/>
  <c r="C1650" i="1"/>
  <c r="G1650" i="1" s="1"/>
  <c r="H1649" i="1"/>
  <c r="G1649" i="1"/>
  <c r="C1649" i="1"/>
  <c r="C1648" i="1"/>
  <c r="H1648" i="1" s="1"/>
  <c r="G1647" i="1"/>
  <c r="C1647" i="1"/>
  <c r="H1647" i="1" s="1"/>
  <c r="H1646" i="1"/>
  <c r="C1646" i="1"/>
  <c r="G1646" i="1" s="1"/>
  <c r="H1645" i="1"/>
  <c r="G1645" i="1"/>
  <c r="C1645" i="1"/>
  <c r="C1644" i="1"/>
  <c r="H1644" i="1" s="1"/>
  <c r="G1643" i="1"/>
  <c r="C1643" i="1"/>
  <c r="H1643" i="1" s="1"/>
  <c r="H1642" i="1"/>
  <c r="C1642" i="1"/>
  <c r="G1642" i="1" s="1"/>
  <c r="H1641" i="1"/>
  <c r="G1641" i="1"/>
  <c r="C1641" i="1"/>
  <c r="C1640" i="1"/>
  <c r="H1640" i="1" s="1"/>
  <c r="G1639" i="1"/>
  <c r="C1639" i="1"/>
  <c r="H1639" i="1" s="1"/>
  <c r="H1638" i="1"/>
  <c r="C1638" i="1"/>
  <c r="G1638" i="1" s="1"/>
  <c r="H1637" i="1"/>
  <c r="G1637" i="1"/>
  <c r="C1637" i="1"/>
  <c r="C1636" i="1"/>
  <c r="H1636" i="1" s="1"/>
  <c r="G1635" i="1"/>
  <c r="C1635" i="1"/>
  <c r="H1635" i="1" s="1"/>
  <c r="H1634" i="1"/>
  <c r="C1634" i="1"/>
  <c r="G1634" i="1" s="1"/>
  <c r="H1633" i="1"/>
  <c r="G1633" i="1"/>
  <c r="C1633" i="1"/>
  <c r="C1632" i="1"/>
  <c r="H1632" i="1" s="1"/>
  <c r="G1631" i="1"/>
  <c r="C1631" i="1"/>
  <c r="H1631" i="1" s="1"/>
  <c r="H1630" i="1"/>
  <c r="C1630" i="1"/>
  <c r="G1630" i="1" s="1"/>
  <c r="H1629" i="1"/>
  <c r="G1629" i="1"/>
  <c r="C1629" i="1"/>
  <c r="C1628" i="1"/>
  <c r="H1628" i="1" s="1"/>
  <c r="G1627" i="1"/>
  <c r="C1627" i="1"/>
  <c r="H1627" i="1" s="1"/>
  <c r="H1626" i="1"/>
  <c r="C1626" i="1"/>
  <c r="G1626" i="1" s="1"/>
  <c r="H1625" i="1"/>
  <c r="G1625" i="1"/>
  <c r="C1625" i="1"/>
  <c r="C1624" i="1"/>
  <c r="H1624" i="1" s="1"/>
  <c r="G1623" i="1"/>
  <c r="C1623" i="1"/>
  <c r="H1623" i="1" s="1"/>
  <c r="H1622" i="1"/>
  <c r="C1622" i="1"/>
  <c r="G1622" i="1" s="1"/>
  <c r="H1621" i="1"/>
  <c r="G1621" i="1"/>
  <c r="C1621" i="1"/>
  <c r="C1619" i="1"/>
  <c r="H1619" i="1" s="1"/>
  <c r="H1618" i="1"/>
  <c r="C1618" i="1"/>
  <c r="G1618" i="1" s="1"/>
  <c r="H1617" i="1"/>
  <c r="C1617" i="1"/>
  <c r="G1617" i="1" s="1"/>
  <c r="C1616" i="1"/>
  <c r="H1616" i="1" s="1"/>
  <c r="C1615" i="1"/>
  <c r="H1615" i="1" s="1"/>
  <c r="H1614" i="1"/>
  <c r="C1614" i="1"/>
  <c r="G1614" i="1" s="1"/>
  <c r="H1613" i="1"/>
  <c r="G1613" i="1"/>
  <c r="C1613" i="1"/>
  <c r="C1612" i="1"/>
  <c r="H1612" i="1" s="1"/>
  <c r="C1611" i="1"/>
  <c r="H1611" i="1" s="1"/>
  <c r="H1610" i="1"/>
  <c r="C1610" i="1"/>
  <c r="G1610" i="1" s="1"/>
  <c r="H1609" i="1"/>
  <c r="G1609" i="1"/>
  <c r="C1609" i="1"/>
  <c r="C1608" i="1"/>
  <c r="H1608" i="1" s="1"/>
  <c r="C1607" i="1"/>
  <c r="H1607" i="1" s="1"/>
  <c r="C1606" i="1"/>
  <c r="G1606" i="1" s="1"/>
  <c r="C1605" i="1"/>
  <c r="H1605" i="1" s="1"/>
  <c r="C1604" i="1"/>
  <c r="H1604" i="1" s="1"/>
  <c r="C1602" i="1"/>
  <c r="G1602" i="1" s="1"/>
  <c r="C1600" i="1"/>
  <c r="H1600" i="1" s="1"/>
  <c r="C1599" i="1"/>
  <c r="H1599" i="1" s="1"/>
  <c r="H1598" i="1"/>
  <c r="C1598" i="1"/>
  <c r="G1598" i="1" s="1"/>
  <c r="H1597" i="1"/>
  <c r="G1597" i="1"/>
  <c r="C1597" i="1"/>
  <c r="C1596" i="1"/>
  <c r="H1596" i="1" s="1"/>
  <c r="C1595" i="1"/>
  <c r="H1595" i="1" s="1"/>
  <c r="H1594" i="1"/>
  <c r="C1594" i="1"/>
  <c r="G1594" i="1" s="1"/>
  <c r="H1593" i="1"/>
  <c r="G1593" i="1"/>
  <c r="C1593" i="1"/>
  <c r="C1592" i="1"/>
  <c r="H1592" i="1" s="1"/>
  <c r="C1591" i="1"/>
  <c r="H1591" i="1" s="1"/>
  <c r="H1590" i="1"/>
  <c r="C1590" i="1"/>
  <c r="G1590" i="1" s="1"/>
  <c r="H1589" i="1"/>
  <c r="G1589" i="1"/>
  <c r="C1589" i="1"/>
  <c r="C1588" i="1"/>
  <c r="H1588" i="1" s="1"/>
  <c r="C1587" i="1"/>
  <c r="H1587" i="1" s="1"/>
  <c r="H1586" i="1"/>
  <c r="C1586" i="1"/>
  <c r="G1586" i="1" s="1"/>
  <c r="C1585" i="1"/>
  <c r="H1585" i="1" s="1"/>
  <c r="C1584" i="1"/>
  <c r="H1584" i="1" s="1"/>
  <c r="C1583" i="1"/>
  <c r="H1583" i="1" s="1"/>
  <c r="H1581" i="1"/>
  <c r="G1581" i="1"/>
  <c r="C1581" i="1"/>
  <c r="H1580" i="1"/>
  <c r="D1580" i="1"/>
  <c r="C1580" i="1"/>
  <c r="G1580" i="1" s="1"/>
  <c r="I1580" i="1" s="1"/>
  <c r="D1579" i="1"/>
  <c r="J1579" i="1" s="1"/>
  <c r="C1579" i="1"/>
  <c r="H1578" i="1"/>
  <c r="D1578" i="1"/>
  <c r="C1578" i="1"/>
  <c r="G1578" i="1" s="1"/>
  <c r="I1578" i="1" s="1"/>
  <c r="D1577" i="1"/>
  <c r="J1577" i="1" s="1"/>
  <c r="C1577" i="1"/>
  <c r="D1576" i="1"/>
  <c r="H1576" i="1" s="1"/>
  <c r="C1576" i="1"/>
  <c r="H1575" i="1"/>
  <c r="D1575" i="1"/>
  <c r="C1575" i="1"/>
  <c r="G1575" i="1" s="1"/>
  <c r="I1575" i="1" s="1"/>
  <c r="D1574" i="1"/>
  <c r="J1574" i="1" s="1"/>
  <c r="C1574" i="1"/>
  <c r="H1573" i="1"/>
  <c r="D1573" i="1"/>
  <c r="C1573" i="1"/>
  <c r="G1573" i="1" s="1"/>
  <c r="I1573" i="1" s="1"/>
  <c r="D1572" i="1"/>
  <c r="J1572" i="1" s="1"/>
  <c r="C1572" i="1"/>
  <c r="D1571" i="1"/>
  <c r="H1571" i="1" s="1"/>
  <c r="C1571" i="1"/>
  <c r="D1570" i="1"/>
  <c r="H1570" i="1" s="1"/>
  <c r="C1570" i="1"/>
  <c r="H1569" i="1"/>
  <c r="D1569" i="1"/>
  <c r="C1569" i="1"/>
  <c r="G1569" i="1" s="1"/>
  <c r="I1569" i="1" s="1"/>
  <c r="D1568" i="1"/>
  <c r="J1568" i="1" s="1"/>
  <c r="C1568" i="1"/>
  <c r="H1567" i="1"/>
  <c r="D1567" i="1"/>
  <c r="C1567" i="1"/>
  <c r="G1567" i="1" s="1"/>
  <c r="I1567" i="1" s="1"/>
  <c r="D1566" i="1"/>
  <c r="J1566" i="1" s="1"/>
  <c r="C1566" i="1"/>
  <c r="H1565" i="1"/>
  <c r="D1565" i="1"/>
  <c r="C1565" i="1"/>
  <c r="G1565" i="1" s="1"/>
  <c r="I1565" i="1" s="1"/>
  <c r="D1564" i="1"/>
  <c r="J1564" i="1" s="1"/>
  <c r="C1564" i="1"/>
  <c r="H1563" i="1"/>
  <c r="D1563" i="1"/>
  <c r="C1563" i="1"/>
  <c r="G1563" i="1" s="1"/>
  <c r="I1563" i="1" s="1"/>
  <c r="H1562" i="1"/>
  <c r="D1562" i="1"/>
  <c r="C1562" i="1"/>
  <c r="G1562" i="1" s="1"/>
  <c r="D1561" i="1"/>
  <c r="J1561" i="1" s="1"/>
  <c r="C1561" i="1"/>
  <c r="H1560" i="1"/>
  <c r="D1560" i="1"/>
  <c r="C1560" i="1"/>
  <c r="G1560" i="1" s="1"/>
  <c r="I1560" i="1" s="1"/>
  <c r="D1559" i="1"/>
  <c r="J1559" i="1" s="1"/>
  <c r="C1559" i="1"/>
  <c r="H1558" i="1"/>
  <c r="D1558" i="1"/>
  <c r="C1558" i="1"/>
  <c r="G1558" i="1" s="1"/>
  <c r="I1558" i="1" s="1"/>
  <c r="D1557" i="1"/>
  <c r="J1557" i="1" s="1"/>
  <c r="C1557" i="1"/>
  <c r="H1556" i="1"/>
  <c r="D1556" i="1"/>
  <c r="C1556" i="1"/>
  <c r="G1556" i="1" s="1"/>
  <c r="I1556" i="1" s="1"/>
  <c r="H1555" i="1"/>
  <c r="D1555" i="1"/>
  <c r="C1555" i="1"/>
  <c r="G1555" i="1" s="1"/>
  <c r="H1554" i="1"/>
  <c r="D1554" i="1"/>
  <c r="C1554" i="1"/>
  <c r="G1554" i="1" s="1"/>
  <c r="D1553" i="1"/>
  <c r="J1553" i="1" s="1"/>
  <c r="C1553" i="1"/>
  <c r="H1552" i="1"/>
  <c r="D1552" i="1"/>
  <c r="C1552" i="1"/>
  <c r="G1552" i="1" s="1"/>
  <c r="I1552" i="1" s="1"/>
  <c r="D1551" i="1"/>
  <c r="J1551" i="1" s="1"/>
  <c r="C1551" i="1"/>
  <c r="H1550" i="1"/>
  <c r="D1550" i="1"/>
  <c r="C1550" i="1"/>
  <c r="G1550" i="1" s="1"/>
  <c r="I1550" i="1" s="1"/>
  <c r="D1549" i="1"/>
  <c r="J1549" i="1" s="1"/>
  <c r="C1549" i="1"/>
  <c r="H1548" i="1"/>
  <c r="D1548" i="1"/>
  <c r="C1548" i="1"/>
  <c r="G1548" i="1" s="1"/>
  <c r="I1548" i="1" s="1"/>
  <c r="D1547" i="1"/>
  <c r="J1547" i="1" s="1"/>
  <c r="C1547" i="1"/>
  <c r="H1546" i="1"/>
  <c r="G1546" i="1"/>
  <c r="D1546" i="1"/>
  <c r="C1546" i="1"/>
  <c r="J1546" i="1" s="1"/>
  <c r="D1545" i="1"/>
  <c r="C1545" i="1"/>
  <c r="H1545" i="1" s="1"/>
  <c r="H1544" i="1"/>
  <c r="G1544" i="1"/>
  <c r="I1544" i="1" s="1"/>
  <c r="D1544" i="1"/>
  <c r="C1544" i="1"/>
  <c r="J1544" i="1" s="1"/>
  <c r="D1543" i="1"/>
  <c r="C1543" i="1"/>
  <c r="H1543" i="1" s="1"/>
  <c r="H1542" i="1"/>
  <c r="G1542" i="1"/>
  <c r="I1542" i="1" s="1"/>
  <c r="D1542" i="1"/>
  <c r="C1542" i="1"/>
  <c r="J1542" i="1" s="1"/>
  <c r="D1541" i="1"/>
  <c r="C1541" i="1"/>
  <c r="H1541" i="1" s="1"/>
  <c r="H1540" i="1"/>
  <c r="G1540" i="1"/>
  <c r="I1540" i="1" s="1"/>
  <c r="D1540" i="1"/>
  <c r="C1540" i="1"/>
  <c r="J1540" i="1" s="1"/>
  <c r="H1539" i="1"/>
  <c r="G1539" i="1"/>
  <c r="D1539" i="1"/>
  <c r="C1539" i="1"/>
  <c r="H1538" i="1"/>
  <c r="G1538" i="1"/>
  <c r="D1538" i="1"/>
  <c r="C1538" i="1"/>
  <c r="C1537" i="1"/>
  <c r="D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D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D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D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D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D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D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D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H731" i="1" s="1"/>
  <c r="C731" i="1"/>
  <c r="H730" i="1"/>
  <c r="G730" i="1"/>
  <c r="D730" i="1"/>
  <c r="C730" i="1"/>
  <c r="H729" i="1"/>
  <c r="G729" i="1"/>
  <c r="D729" i="1"/>
  <c r="C729" i="1"/>
  <c r="H728" i="1"/>
  <c r="G728" i="1"/>
  <c r="D728" i="1"/>
  <c r="C728" i="1"/>
  <c r="D727" i="1"/>
  <c r="H727" i="1" s="1"/>
  <c r="C727"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2"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D604" i="1"/>
  <c r="H604" i="1" s="1"/>
  <c r="C604"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H423" i="1"/>
  <c r="D423" i="1"/>
  <c r="G423" i="1" s="1"/>
  <c r="C423" i="1"/>
  <c r="C422" i="1"/>
  <c r="D421" i="1"/>
  <c r="H421" i="1" s="1"/>
  <c r="C421" i="1"/>
  <c r="H416" i="1"/>
  <c r="G416" i="1"/>
  <c r="D416" i="1"/>
  <c r="C416" i="1"/>
  <c r="H415" i="1"/>
  <c r="G415" i="1"/>
  <c r="D415" i="1"/>
  <c r="C415" i="1"/>
  <c r="D414" i="1"/>
  <c r="H414" i="1" s="1"/>
  <c r="C414" i="1"/>
  <c r="H411" i="1"/>
  <c r="G411" i="1"/>
  <c r="D411" i="1"/>
  <c r="C411" i="1"/>
  <c r="H410" i="1"/>
  <c r="G410" i="1"/>
  <c r="D410" i="1"/>
  <c r="C410" i="1"/>
  <c r="H409" i="1"/>
  <c r="G409" i="1"/>
  <c r="D409" i="1"/>
  <c r="C409" i="1"/>
  <c r="H408" i="1"/>
  <c r="G408" i="1"/>
  <c r="D408" i="1"/>
  <c r="C408"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D301" i="1"/>
  <c r="G301" i="1" s="1"/>
  <c r="C301" i="1"/>
  <c r="H300" i="1"/>
  <c r="D300" i="1"/>
  <c r="G300" i="1" s="1"/>
  <c r="C300" i="1"/>
  <c r="D299" i="1"/>
  <c r="G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D213" i="1"/>
  <c r="G213" i="1" s="1"/>
  <c r="C213" i="1"/>
  <c r="H212" i="1"/>
  <c r="D212" i="1"/>
  <c r="G212" i="1" s="1"/>
  <c r="C212" i="1"/>
  <c r="H211" i="1"/>
  <c r="G211" i="1"/>
  <c r="D211" i="1"/>
  <c r="C211" i="1"/>
  <c r="H210" i="1"/>
  <c r="G210" i="1"/>
  <c r="D210" i="1"/>
  <c r="C210" i="1"/>
  <c r="H209" i="1"/>
  <c r="G209" i="1"/>
  <c r="D209" i="1"/>
  <c r="C209" i="1"/>
  <c r="H208" i="1"/>
  <c r="G208" i="1"/>
  <c r="D208" i="1"/>
  <c r="C208" i="1"/>
  <c r="D207" i="1"/>
  <c r="H207" i="1" s="1"/>
  <c r="C207" i="1"/>
  <c r="H206" i="1"/>
  <c r="G206" i="1"/>
  <c r="D206" i="1"/>
  <c r="C206" i="1"/>
  <c r="H205" i="1"/>
  <c r="G205" i="1"/>
  <c r="D205" i="1"/>
  <c r="C205" i="1"/>
  <c r="D204" i="1"/>
  <c r="G204" i="1" s="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D182" i="1"/>
  <c r="H182" i="1" s="1"/>
  <c r="C182" i="1"/>
  <c r="D181" i="1"/>
  <c r="H181" i="1" s="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D158" i="1"/>
  <c r="G158" i="1" s="1"/>
  <c r="C158" i="1"/>
  <c r="H157" i="1"/>
  <c r="G157" i="1"/>
  <c r="D157" i="1"/>
  <c r="C157" i="1"/>
  <c r="C156" i="1"/>
  <c r="D155" i="1"/>
  <c r="H155" i="1" s="1"/>
  <c r="C155" i="1"/>
  <c r="H154" i="1"/>
  <c r="G154" i="1"/>
  <c r="D154" i="1"/>
  <c r="C154" i="1"/>
  <c r="H153" i="1"/>
  <c r="G153" i="1"/>
  <c r="D153" i="1"/>
  <c r="C153" i="1"/>
  <c r="H152" i="1"/>
  <c r="G152" i="1"/>
  <c r="D152" i="1"/>
  <c r="C152" i="1"/>
  <c r="D151" i="1"/>
  <c r="H151" i="1" s="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D133" i="1"/>
  <c r="G133" i="1" s="1"/>
  <c r="C133" i="1"/>
  <c r="D132" i="1"/>
  <c r="H132" i="1" s="1"/>
  <c r="C132" i="1"/>
  <c r="C131" i="1"/>
  <c r="C130" i="1"/>
  <c r="H129" i="1"/>
  <c r="G129" i="1"/>
  <c r="D129" i="1"/>
  <c r="C129" i="1"/>
  <c r="H128" i="1"/>
  <c r="G128" i="1"/>
  <c r="D128" i="1"/>
  <c r="C128" i="1"/>
  <c r="H127" i="1"/>
  <c r="D127" i="1"/>
  <c r="G127" i="1" s="1"/>
  <c r="C127" i="1"/>
  <c r="D126" i="1"/>
  <c r="H126" i="1" s="1"/>
  <c r="C126" i="1"/>
  <c r="D125" i="1"/>
  <c r="H125" i="1" s="1"/>
  <c r="C125" i="1"/>
  <c r="H124" i="1"/>
  <c r="D124" i="1"/>
  <c r="G124" i="1" s="1"/>
  <c r="C124" i="1"/>
  <c r="H123" i="1"/>
  <c r="G123" i="1"/>
  <c r="D123" i="1"/>
  <c r="C123" i="1"/>
  <c r="H122" i="1"/>
  <c r="D122" i="1"/>
  <c r="G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1" i="9" l="1"/>
  <c r="H1602" i="1"/>
  <c r="H1606" i="1"/>
  <c r="G1605" i="1"/>
  <c r="H1601" i="1"/>
  <c r="G1601" i="1"/>
  <c r="G1585" i="1"/>
  <c r="H1582" i="1"/>
  <c r="G1685" i="1"/>
  <c r="G414" i="1"/>
  <c r="H299" i="1"/>
  <c r="G731" i="1"/>
  <c r="G727" i="1"/>
  <c r="G726" i="1"/>
  <c r="G719" i="1"/>
  <c r="E46" i="9"/>
  <c r="B46" i="9" s="1"/>
  <c r="G677" i="1"/>
  <c r="G676" i="1"/>
  <c r="G653" i="1"/>
  <c r="E296" i="9"/>
  <c r="B296" i="9"/>
  <c r="E648" i="4"/>
  <c r="D642" i="1" s="1"/>
  <c r="H642" i="1" s="1"/>
  <c r="H407" i="1"/>
  <c r="G407" i="1"/>
  <c r="H301" i="1"/>
  <c r="G298" i="1"/>
  <c r="G421" i="1"/>
  <c r="G422" i="1"/>
  <c r="E647" i="4"/>
  <c r="D641" i="1" s="1"/>
  <c r="E294" i="9"/>
  <c r="B294" i="9" s="1"/>
  <c r="D131" i="1"/>
  <c r="H131" i="1" s="1"/>
  <c r="D64" i="1"/>
  <c r="H64" i="1" s="1"/>
  <c r="E49" i="4"/>
  <c r="D45" i="1" s="1"/>
  <c r="E37" i="9"/>
  <c r="B37" i="9" s="1"/>
  <c r="E311" i="9"/>
  <c r="B311" i="9" s="1"/>
  <c r="D603" i="1"/>
  <c r="G604" i="1"/>
  <c r="E157" i="9"/>
  <c r="B157" i="9" s="1"/>
  <c r="E597" i="4"/>
  <c r="D591" i="1" s="1"/>
  <c r="E535" i="4"/>
  <c r="D529" i="1" s="1"/>
  <c r="G374" i="1"/>
  <c r="H374" i="1"/>
  <c r="G368" i="1"/>
  <c r="H368" i="1"/>
  <c r="F373" i="4"/>
  <c r="E360" i="4"/>
  <c r="D355" i="1" s="1"/>
  <c r="G207" i="1"/>
  <c r="H204" i="1"/>
  <c r="F208" i="4"/>
  <c r="H190" i="1"/>
  <c r="G190" i="1"/>
  <c r="F194" i="4"/>
  <c r="F178" i="4"/>
  <c r="G182" i="1"/>
  <c r="G181" i="1"/>
  <c r="E51" i="9"/>
  <c r="H174" i="1"/>
  <c r="G174" i="1"/>
  <c r="E164" i="4"/>
  <c r="D160" i="1" s="1"/>
  <c r="D166" i="1"/>
  <c r="D156" i="1"/>
  <c r="G155" i="1"/>
  <c r="F237" i="9"/>
  <c r="B237" i="9" s="1"/>
  <c r="G150" i="1"/>
  <c r="G151" i="1"/>
  <c r="H130" i="1"/>
  <c r="G130" i="1"/>
  <c r="F134" i="4"/>
  <c r="G131" i="1"/>
  <c r="G132" i="1"/>
  <c r="F135" i="4"/>
  <c r="F129" i="4"/>
  <c r="G125" i="1"/>
  <c r="G126" i="1"/>
  <c r="D108" i="1"/>
  <c r="G66" i="1"/>
  <c r="G64" i="1"/>
  <c r="G65" i="1"/>
  <c r="J1541" i="1"/>
  <c r="J1543" i="1"/>
  <c r="J1545" i="1"/>
  <c r="G1547" i="1"/>
  <c r="G1549" i="1"/>
  <c r="G1551" i="1"/>
  <c r="G1553" i="1"/>
  <c r="G1557" i="1"/>
  <c r="G1559" i="1"/>
  <c r="G1561" i="1"/>
  <c r="G1564" i="1"/>
  <c r="G1566" i="1"/>
  <c r="G1568" i="1"/>
  <c r="G1570" i="1"/>
  <c r="G1571" i="1"/>
  <c r="G1572" i="1"/>
  <c r="G1574" i="1"/>
  <c r="G1576" i="1"/>
  <c r="G1577" i="1"/>
  <c r="G1579" i="1"/>
  <c r="G1584" i="1"/>
  <c r="G1588" i="1"/>
  <c r="G1592" i="1"/>
  <c r="G1596" i="1"/>
  <c r="G1600" i="1"/>
  <c r="G1604" i="1"/>
  <c r="G1608" i="1"/>
  <c r="G1612" i="1"/>
  <c r="G1616" i="1"/>
  <c r="G1624" i="1"/>
  <c r="G1628" i="1"/>
  <c r="G1632" i="1"/>
  <c r="G1636" i="1"/>
  <c r="G1640" i="1"/>
  <c r="G1644" i="1"/>
  <c r="G1648" i="1"/>
  <c r="G1652" i="1"/>
  <c r="G1656" i="1"/>
  <c r="G1660" i="1"/>
  <c r="G1664" i="1"/>
  <c r="G1668" i="1"/>
  <c r="G1672" i="1"/>
  <c r="G1676" i="1"/>
  <c r="G1680" i="1"/>
  <c r="G1684" i="1"/>
  <c r="D164" i="4"/>
  <c r="F165" i="4"/>
  <c r="E640" i="4"/>
  <c r="D634" i="1" s="1"/>
  <c r="G1541" i="1"/>
  <c r="I1541" i="1" s="1"/>
  <c r="G1543" i="1"/>
  <c r="I1543" i="1" s="1"/>
  <c r="G1545" i="1"/>
  <c r="I1545" i="1" s="1"/>
  <c r="H1547" i="1"/>
  <c r="J1548" i="1"/>
  <c r="H1549" i="1"/>
  <c r="J1550" i="1"/>
  <c r="H1551" i="1"/>
  <c r="J1552" i="1"/>
  <c r="H1553" i="1"/>
  <c r="J1556" i="1"/>
  <c r="H1557" i="1"/>
  <c r="J1558" i="1"/>
  <c r="H1559" i="1"/>
  <c r="J1560" i="1"/>
  <c r="H1561" i="1"/>
  <c r="J1563" i="1"/>
  <c r="H1564" i="1"/>
  <c r="J1565" i="1"/>
  <c r="H1566" i="1"/>
  <c r="J1567" i="1"/>
  <c r="H1568" i="1"/>
  <c r="J1569" i="1"/>
  <c r="H1572" i="1"/>
  <c r="J1573" i="1"/>
  <c r="H1574" i="1"/>
  <c r="J1575" i="1"/>
  <c r="H1577" i="1"/>
  <c r="J1578" i="1"/>
  <c r="H1579" i="1"/>
  <c r="J1580" i="1"/>
  <c r="G1583" i="1"/>
  <c r="G1587" i="1"/>
  <c r="G1591" i="1"/>
  <c r="G1595" i="1"/>
  <c r="G1599" i="1"/>
  <c r="G1603" i="1"/>
  <c r="G1607" i="1"/>
  <c r="G1611" i="1"/>
  <c r="G1615" i="1"/>
  <c r="G1619" i="1"/>
  <c r="D49" i="4"/>
  <c r="F154" i="4"/>
  <c r="E153" i="4"/>
  <c r="F153" i="4" s="1"/>
  <c r="F536" i="4"/>
  <c r="E106" i="4"/>
  <c r="D102" i="1" s="1"/>
  <c r="D230" i="4"/>
  <c r="F231" i="4"/>
  <c r="D309" i="4"/>
  <c r="F310" i="4"/>
  <c r="D7" i="4"/>
  <c r="D82" i="4"/>
  <c r="D125" i="4"/>
  <c r="D140" i="4"/>
  <c r="F141" i="4"/>
  <c r="H24" i="9"/>
  <c r="E202" i="4"/>
  <c r="D198" i="1" s="1"/>
  <c r="E230" i="4"/>
  <c r="D226" i="1" s="1"/>
  <c r="D273" i="4"/>
  <c r="E308" i="4"/>
  <c r="F361" i="4"/>
  <c r="D360" i="4"/>
  <c r="E6" i="5"/>
  <c r="D221" i="4"/>
  <c r="D354" i="4"/>
  <c r="F362" i="4"/>
  <c r="D406" i="4"/>
  <c r="D431" i="4"/>
  <c r="D479" i="4"/>
  <c r="D491" i="4"/>
  <c r="F523" i="4"/>
  <c r="D597" i="4"/>
  <c r="D535" i="4" s="1"/>
  <c r="D629" i="4"/>
  <c r="G215" i="9"/>
  <c r="E215" i="9" s="1"/>
  <c r="B215" i="9" s="1"/>
  <c r="H314" i="9"/>
  <c r="H315" i="9"/>
  <c r="D177" i="5"/>
  <c r="F203" i="5"/>
  <c r="D202" i="5"/>
  <c r="D89" i="6"/>
  <c r="F427" i="4"/>
  <c r="D7" i="5"/>
  <c r="H335" i="9"/>
  <c r="E176" i="5"/>
  <c r="D273" i="5"/>
  <c r="F276" i="5"/>
  <c r="F36" i="6"/>
  <c r="D35" i="6"/>
  <c r="B31" i="9"/>
  <c r="B39" i="9"/>
  <c r="B47" i="9"/>
  <c r="B55" i="9"/>
  <c r="B63" i="9"/>
  <c r="G313" i="9"/>
  <c r="E313" i="9" s="1"/>
  <c r="B313" i="9" s="1"/>
  <c r="D88" i="5"/>
  <c r="G338" i="9"/>
  <c r="E338" i="9" s="1"/>
  <c r="B338" i="9" s="1"/>
  <c r="F218" i="5"/>
  <c r="F5" i="6"/>
  <c r="F130" i="6"/>
  <c r="D129" i="6"/>
  <c r="D141" i="6" s="1"/>
  <c r="G213" i="9"/>
  <c r="E213" i="9" s="1"/>
  <c r="B213" i="9" s="1"/>
  <c r="D70" i="5"/>
  <c r="G314" i="9"/>
  <c r="E314" i="9" s="1"/>
  <c r="B314" i="9" s="1"/>
  <c r="G315" i="9"/>
  <c r="E315" i="9" s="1"/>
  <c r="B315" i="9" s="1"/>
  <c r="F150" i="5"/>
  <c r="E5" i="7"/>
  <c r="B27" i="9"/>
  <c r="B35" i="9"/>
  <c r="B43" i="9"/>
  <c r="B51" i="9"/>
  <c r="B59" i="9"/>
  <c r="B67" i="9"/>
  <c r="B75" i="9"/>
  <c r="B83" i="9"/>
  <c r="B91" i="9"/>
  <c r="B99" i="9"/>
  <c r="G178" i="9"/>
  <c r="E178" i="9" s="1"/>
  <c r="B178" i="9" s="1"/>
  <c r="G177" i="9"/>
  <c r="E177" i="9" s="1"/>
  <c r="B177" i="9" s="1"/>
  <c r="G217" i="9"/>
  <c r="E217" i="9" s="1"/>
  <c r="B217" i="9" s="1"/>
  <c r="G226" i="9"/>
  <c r="E226" i="9" s="1"/>
  <c r="B226" i="9" s="1"/>
  <c r="H309" i="9"/>
  <c r="E309" i="9" s="1"/>
  <c r="B309" i="9" s="1"/>
  <c r="H308" i="9"/>
  <c r="G300" i="9"/>
  <c r="E300" i="9" s="1"/>
  <c r="B300" i="9" s="1"/>
  <c r="G302" i="9"/>
  <c r="E302" i="9" s="1"/>
  <c r="B302" i="9" s="1"/>
  <c r="G224" i="9"/>
  <c r="E224" i="9" s="1"/>
  <c r="B224" i="9" s="1"/>
  <c r="G220" i="9"/>
  <c r="E220" i="9" s="1"/>
  <c r="B220" i="9" s="1"/>
  <c r="G216" i="9"/>
  <c r="E216" i="9" s="1"/>
  <c r="B216" i="9" s="1"/>
  <c r="G212" i="9"/>
  <c r="E212" i="9" s="1"/>
  <c r="B212" i="9" s="1"/>
  <c r="G207" i="9"/>
  <c r="E207" i="9" s="1"/>
  <c r="G206" i="9"/>
  <c r="E206" i="9" s="1"/>
  <c r="B206" i="9" s="1"/>
  <c r="G205" i="9"/>
  <c r="E205" i="9" s="1"/>
  <c r="B205" i="9" s="1"/>
  <c r="G204" i="9"/>
  <c r="E204" i="9" s="1"/>
  <c r="B204" i="9" s="1"/>
  <c r="G203" i="9"/>
  <c r="E203" i="9" s="1"/>
  <c r="B203" i="9" s="1"/>
  <c r="G202" i="9"/>
  <c r="E202" i="9" s="1"/>
  <c r="B202" i="9" s="1"/>
  <c r="G301" i="9"/>
  <c r="E301" i="9" s="1"/>
  <c r="B301" i="9" s="1"/>
  <c r="G308" i="9"/>
  <c r="E308" i="9" s="1"/>
  <c r="B308" i="9" s="1"/>
  <c r="M228" i="9"/>
  <c r="G227" i="9"/>
  <c r="E227" i="9" s="1"/>
  <c r="B227" i="9" s="1"/>
  <c r="G219" i="9"/>
  <c r="E219" i="9" s="1"/>
  <c r="B219" i="9" s="1"/>
  <c r="G211" i="9"/>
  <c r="E211" i="9" s="1"/>
  <c r="B211" i="9" s="1"/>
  <c r="G210" i="9"/>
  <c r="E210" i="9" s="1"/>
  <c r="B210" i="9" s="1"/>
  <c r="G209" i="9"/>
  <c r="E209" i="9" s="1"/>
  <c r="B209" i="9" s="1"/>
  <c r="G208" i="9"/>
  <c r="E208" i="9" s="1"/>
  <c r="B208" i="9" s="1"/>
  <c r="L207" i="9"/>
  <c r="F207" i="9" s="1"/>
  <c r="G180" i="9"/>
  <c r="E180" i="9" s="1"/>
  <c r="B180" i="9" s="1"/>
  <c r="H179" i="9"/>
  <c r="I10" i="9"/>
  <c r="G176" i="9"/>
  <c r="E176" i="9" s="1"/>
  <c r="B176" i="9" s="1"/>
  <c r="G214" i="9"/>
  <c r="E214" i="9" s="1"/>
  <c r="B214" i="9" s="1"/>
  <c r="G221" i="9"/>
  <c r="E221" i="9" s="1"/>
  <c r="B221" i="9" s="1"/>
  <c r="G223" i="9"/>
  <c r="E223" i="9" s="1"/>
  <c r="B223" i="9" s="1"/>
  <c r="L228" i="9"/>
  <c r="D44" i="8"/>
  <c r="G175" i="9"/>
  <c r="E175" i="9" s="1"/>
  <c r="B175" i="9" s="1"/>
  <c r="G179" i="9"/>
  <c r="E179" i="9" s="1"/>
  <c r="B179" i="9" s="1"/>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18" i="9"/>
  <c r="E218" i="9" s="1"/>
  <c r="B218" i="9" s="1"/>
  <c r="G225" i="9"/>
  <c r="E225" i="9" s="1"/>
  <c r="B225" i="9" s="1"/>
  <c r="B229" i="9"/>
  <c r="F231" i="9"/>
  <c r="B231" i="9" s="1"/>
  <c r="B242" i="9"/>
  <c r="B245" i="9"/>
  <c r="F247" i="9"/>
  <c r="B247" i="9" s="1"/>
  <c r="B283" i="9"/>
  <c r="B233" i="9"/>
  <c r="B241" i="9"/>
  <c r="B249" i="9"/>
  <c r="B321" i="9"/>
  <c r="B329" i="9"/>
  <c r="B261" i="9"/>
  <c r="B269" i="9"/>
  <c r="B277" i="9"/>
  <c r="B279" i="9"/>
  <c r="B285" i="9"/>
  <c r="F235" i="9"/>
  <c r="B235" i="9" s="1"/>
  <c r="F243" i="9"/>
  <c r="B243" i="9" s="1"/>
  <c r="F251" i="9"/>
  <c r="B251" i="9" s="1"/>
  <c r="F259" i="9"/>
  <c r="B259" i="9" s="1"/>
  <c r="F267" i="9"/>
  <c r="B267" i="9" s="1"/>
  <c r="F275" i="9"/>
  <c r="B275" i="9" s="1"/>
  <c r="F283" i="9"/>
  <c r="F291" i="9"/>
  <c r="B291" i="9" s="1"/>
  <c r="B317" i="9"/>
  <c r="E320" i="9"/>
  <c r="B320" i="9" s="1"/>
  <c r="B325" i="9"/>
  <c r="F255" i="9"/>
  <c r="B255" i="9" s="1"/>
  <c r="F263" i="9"/>
  <c r="B263" i="9" s="1"/>
  <c r="F271" i="9"/>
  <c r="B271" i="9" s="1"/>
  <c r="F279" i="9"/>
  <c r="F287" i="9"/>
  <c r="B287" i="9" s="1"/>
  <c r="E312" i="9"/>
  <c r="B312" i="9" s="1"/>
  <c r="E316" i="9"/>
  <c r="B316" i="9" s="1"/>
  <c r="E324" i="9"/>
  <c r="B324" i="9" s="1"/>
  <c r="E332" i="9"/>
  <c r="B332" i="9" s="1"/>
  <c r="F648" i="4" l="1"/>
  <c r="G642" i="1"/>
  <c r="F228" i="9"/>
  <c r="B228" i="9" s="1"/>
  <c r="H641" i="1"/>
  <c r="G641" i="1"/>
  <c r="G24" i="9"/>
  <c r="E24" i="9" s="1"/>
  <c r="H603" i="1"/>
  <c r="G603" i="1"/>
  <c r="E639" i="4"/>
  <c r="D633" i="1" s="1"/>
  <c r="G166" i="1"/>
  <c r="H166" i="1"/>
  <c r="G156" i="1"/>
  <c r="H156" i="1"/>
  <c r="G108" i="1"/>
  <c r="H108" i="1"/>
  <c r="F535" i="4"/>
  <c r="C529" i="1"/>
  <c r="F141" i="6"/>
  <c r="H31" i="3"/>
  <c r="C1536" i="1"/>
  <c r="D1537" i="1"/>
  <c r="I33" i="3"/>
  <c r="F70" i="5"/>
  <c r="D69" i="5"/>
  <c r="C1075" i="1"/>
  <c r="F88" i="5"/>
  <c r="C1093" i="1"/>
  <c r="H19" i="9"/>
  <c r="E19" i="9" s="1"/>
  <c r="B19" i="9" s="1"/>
  <c r="E175" i="5"/>
  <c r="D1179" i="1" s="1"/>
  <c r="I24" i="3"/>
  <c r="D1180" i="1"/>
  <c r="F491" i="4"/>
  <c r="C485" i="1"/>
  <c r="D418" i="4"/>
  <c r="F360" i="4"/>
  <c r="C355" i="1"/>
  <c r="F125" i="4"/>
  <c r="C121" i="1"/>
  <c r="F309" i="4"/>
  <c r="D308" i="4"/>
  <c r="C304" i="1"/>
  <c r="F49" i="4"/>
  <c r="C45" i="1"/>
  <c r="F202" i="4"/>
  <c r="I1574" i="1"/>
  <c r="I1568" i="1"/>
  <c r="I1559" i="1"/>
  <c r="I1549" i="1"/>
  <c r="B207" i="9"/>
  <c r="F129" i="6"/>
  <c r="C1524" i="1"/>
  <c r="G347" i="9"/>
  <c r="E347" i="9" s="1"/>
  <c r="G345" i="9"/>
  <c r="E345" i="9" s="1"/>
  <c r="F177" i="5"/>
  <c r="G335" i="9"/>
  <c r="E335" i="9" s="1"/>
  <c r="B335" i="9" s="1"/>
  <c r="D176" i="5"/>
  <c r="C1181" i="1"/>
  <c r="F629" i="4"/>
  <c r="C623" i="1"/>
  <c r="F479" i="4"/>
  <c r="C473" i="1"/>
  <c r="F354" i="4"/>
  <c r="C349" i="1"/>
  <c r="G198" i="1"/>
  <c r="H198" i="1"/>
  <c r="F82" i="4"/>
  <c r="C78" i="1"/>
  <c r="I1579" i="1"/>
  <c r="I1572" i="1"/>
  <c r="I1566" i="1"/>
  <c r="I1557" i="1"/>
  <c r="I1547" i="1"/>
  <c r="E6" i="4"/>
  <c r="K1480" i="9"/>
  <c r="G343" i="9"/>
  <c r="E343" i="9" s="1"/>
  <c r="B343" i="9" s="1"/>
  <c r="C1620" i="1"/>
  <c r="I39" i="3"/>
  <c r="G342" i="9"/>
  <c r="E342" i="9" s="1"/>
  <c r="F273" i="5"/>
  <c r="C1277" i="1"/>
  <c r="F7" i="5"/>
  <c r="D6" i="5"/>
  <c r="H22" i="3"/>
  <c r="C1012" i="1"/>
  <c r="F89" i="6"/>
  <c r="C1484" i="1"/>
  <c r="F597" i="4"/>
  <c r="C591" i="1"/>
  <c r="F431" i="4"/>
  <c r="D430" i="4"/>
  <c r="C425" i="1"/>
  <c r="F221" i="4"/>
  <c r="C217" i="1"/>
  <c r="E417" i="4"/>
  <c r="D412" i="1" s="1"/>
  <c r="D303" i="1"/>
  <c r="F7" i="4"/>
  <c r="D6" i="4"/>
  <c r="C3" i="1"/>
  <c r="F230" i="4"/>
  <c r="C226" i="1"/>
  <c r="E152" i="4"/>
  <c r="D149" i="1"/>
  <c r="F164" i="4"/>
  <c r="C160" i="1"/>
  <c r="I1577" i="1"/>
  <c r="I1564" i="1"/>
  <c r="I1553" i="1"/>
  <c r="H28" i="3"/>
  <c r="F35" i="6"/>
  <c r="C1430" i="1"/>
  <c r="D250" i="5"/>
  <c r="G337" i="9"/>
  <c r="E337" i="9" s="1"/>
  <c r="B337" i="9" s="1"/>
  <c r="F202" i="5"/>
  <c r="C1206" i="1"/>
  <c r="F406" i="4"/>
  <c r="C401" i="1"/>
  <c r="H299" i="9"/>
  <c r="D1011" i="1"/>
  <c r="F273" i="4"/>
  <c r="C269" i="1"/>
  <c r="D152" i="4"/>
  <c r="F140" i="4"/>
  <c r="C136" i="1"/>
  <c r="H102" i="1"/>
  <c r="G102" i="1"/>
  <c r="E418" i="4"/>
  <c r="D413" i="1" s="1"/>
  <c r="F106" i="4"/>
  <c r="I1561" i="1"/>
  <c r="I1551" i="1"/>
  <c r="H136" i="1" l="1"/>
  <c r="G136" i="1"/>
  <c r="F250" i="5"/>
  <c r="H25" i="3"/>
  <c r="C1254" i="1"/>
  <c r="H160" i="1"/>
  <c r="G160" i="1"/>
  <c r="G226" i="1"/>
  <c r="H226" i="1"/>
  <c r="G591" i="1"/>
  <c r="H591" i="1"/>
  <c r="G1012" i="1"/>
  <c r="H1012" i="1"/>
  <c r="G1277" i="1"/>
  <c r="H1277" i="1"/>
  <c r="H1620" i="1"/>
  <c r="G1620" i="1"/>
  <c r="H11" i="3"/>
  <c r="D175" i="5"/>
  <c r="F176" i="5"/>
  <c r="H24" i="3"/>
  <c r="C1180" i="1"/>
  <c r="E346" i="9"/>
  <c r="B347" i="9"/>
  <c r="D417" i="4"/>
  <c r="F308" i="4"/>
  <c r="C303" i="1"/>
  <c r="B24" i="9"/>
  <c r="G485" i="1"/>
  <c r="H485" i="1"/>
  <c r="G1075" i="1"/>
  <c r="H1075" i="1"/>
  <c r="G1537" i="1"/>
  <c r="H1537" i="1"/>
  <c r="G529" i="1"/>
  <c r="H529" i="1"/>
  <c r="G401" i="1"/>
  <c r="H401" i="1"/>
  <c r="G1206" i="1"/>
  <c r="H1206" i="1"/>
  <c r="G1430" i="1"/>
  <c r="H1430" i="1"/>
  <c r="H9" i="3"/>
  <c r="G425" i="1"/>
  <c r="H425" i="1"/>
  <c r="H78" i="1"/>
  <c r="G78" i="1"/>
  <c r="G349" i="1"/>
  <c r="H349" i="1"/>
  <c r="G623" i="1"/>
  <c r="H623" i="1"/>
  <c r="G1524" i="1"/>
  <c r="H1524" i="1"/>
  <c r="H45" i="1"/>
  <c r="G45" i="1"/>
  <c r="G355" i="1"/>
  <c r="H355" i="1"/>
  <c r="F69" i="5"/>
  <c r="H23" i="3"/>
  <c r="C1074" i="1"/>
  <c r="G1536" i="1"/>
  <c r="H1536" i="1"/>
  <c r="G269" i="1"/>
  <c r="H269" i="1"/>
  <c r="F6" i="4"/>
  <c r="H17" i="3"/>
  <c r="D422" i="4"/>
  <c r="C2" i="1"/>
  <c r="G217" i="1"/>
  <c r="H217" i="1"/>
  <c r="F152" i="4"/>
  <c r="H18" i="3"/>
  <c r="D299" i="4"/>
  <c r="C148" i="1"/>
  <c r="G149" i="1"/>
  <c r="H149" i="1"/>
  <c r="H3" i="1"/>
  <c r="G3" i="1"/>
  <c r="D639" i="4"/>
  <c r="F430" i="4"/>
  <c r="C424" i="1"/>
  <c r="G1484" i="1"/>
  <c r="H1484" i="1"/>
  <c r="G299" i="9"/>
  <c r="E299" i="9" s="1"/>
  <c r="G306" i="9"/>
  <c r="E306" i="9" s="1"/>
  <c r="B306" i="9" s="1"/>
  <c r="F6" i="5"/>
  <c r="C1011" i="1"/>
  <c r="E341" i="9"/>
  <c r="B342" i="9"/>
  <c r="G121" i="1"/>
  <c r="H121" i="1"/>
  <c r="G1093" i="1"/>
  <c r="H1093" i="1"/>
  <c r="D640" i="4"/>
  <c r="E299" i="4"/>
  <c r="E300" i="4" s="1"/>
  <c r="D296" i="1" s="1"/>
  <c r="D148" i="1"/>
  <c r="I18" i="3"/>
  <c r="E422" i="4"/>
  <c r="D2" i="1"/>
  <c r="I17" i="3"/>
  <c r="G473" i="1"/>
  <c r="H473" i="1"/>
  <c r="G1181" i="1"/>
  <c r="H1181" i="1"/>
  <c r="B345" i="9"/>
  <c r="E344" i="9"/>
  <c r="I10" i="3" s="1"/>
  <c r="G304" i="1"/>
  <c r="H304" i="1"/>
  <c r="F418" i="4"/>
  <c r="C413" i="1"/>
  <c r="K3" i="9" l="1"/>
  <c r="I9" i="3"/>
  <c r="G424" i="1"/>
  <c r="H424" i="1"/>
  <c r="D423" i="4"/>
  <c r="D301" i="4"/>
  <c r="F299" i="4"/>
  <c r="C295" i="1"/>
  <c r="B299" i="9"/>
  <c r="G2" i="1"/>
  <c r="H2" i="1"/>
  <c r="D300" i="4"/>
  <c r="G303" i="1"/>
  <c r="H303" i="1"/>
  <c r="F175" i="5"/>
  <c r="C1179" i="1"/>
  <c r="G413" i="1"/>
  <c r="H413" i="1"/>
  <c r="E301" i="4"/>
  <c r="D297" i="1" s="1"/>
  <c r="E423" i="4"/>
  <c r="E424" i="4" s="1"/>
  <c r="D295" i="1"/>
  <c r="G1180" i="1"/>
  <c r="H1180" i="1"/>
  <c r="N3" i="9"/>
  <c r="I11" i="3"/>
  <c r="H8" i="3"/>
  <c r="G1011" i="1"/>
  <c r="H1011" i="1"/>
  <c r="F639" i="4"/>
  <c r="C633" i="1"/>
  <c r="D643" i="4"/>
  <c r="D424" i="4"/>
  <c r="F422" i="4"/>
  <c r="C417" i="1"/>
  <c r="E643" i="4"/>
  <c r="D417" i="1"/>
  <c r="F640" i="4"/>
  <c r="C634" i="1"/>
  <c r="H148" i="1"/>
  <c r="G148" i="1"/>
  <c r="G1074" i="1"/>
  <c r="H1074" i="1"/>
  <c r="F417" i="4"/>
  <c r="C412" i="1"/>
  <c r="G1254" i="1"/>
  <c r="H1254" i="1"/>
  <c r="D419" i="1" l="1"/>
  <c r="G633" i="1"/>
  <c r="H633" i="1"/>
  <c r="G412" i="1"/>
  <c r="H412" i="1"/>
  <c r="G295" i="1"/>
  <c r="H295" i="1"/>
  <c r="F424" i="4"/>
  <c r="C419" i="1"/>
  <c r="G417" i="1"/>
  <c r="H417" i="1"/>
  <c r="G634" i="1"/>
  <c r="H634" i="1"/>
  <c r="D637" i="1"/>
  <c r="F643" i="4"/>
  <c r="C637" i="1"/>
  <c r="H20" i="9"/>
  <c r="E425" i="4"/>
  <c r="D420" i="1" s="1"/>
  <c r="E644" i="4"/>
  <c r="E645" i="4" s="1"/>
  <c r="D418" i="1"/>
  <c r="G1179" i="1"/>
  <c r="H1179" i="1"/>
  <c r="F300" i="4"/>
  <c r="C296" i="1"/>
  <c r="F301" i="4"/>
  <c r="C297" i="1"/>
  <c r="M3" i="9"/>
  <c r="D425" i="4"/>
  <c r="F423" i="4"/>
  <c r="D644" i="4"/>
  <c r="C418" i="1"/>
  <c r="G20" i="9"/>
  <c r="E20" i="9" l="1"/>
  <c r="B20" i="9" s="1"/>
  <c r="D639" i="1"/>
  <c r="F425" i="4"/>
  <c r="C420" i="1"/>
  <c r="H333" i="9"/>
  <c r="G333" i="9"/>
  <c r="E333" i="9" s="1"/>
  <c r="G418" i="1"/>
  <c r="H418" i="1"/>
  <c r="G296" i="1"/>
  <c r="H296" i="1"/>
  <c r="G637" i="1"/>
  <c r="H637" i="1"/>
  <c r="F644" i="4"/>
  <c r="D646" i="4"/>
  <c r="C638" i="1"/>
  <c r="E646" i="4"/>
  <c r="D638" i="1"/>
  <c r="G419" i="1"/>
  <c r="H419" i="1"/>
  <c r="G297" i="1"/>
  <c r="H297" i="1"/>
  <c r="D645" i="4"/>
  <c r="D649" i="4" l="1"/>
  <c r="F645" i="4"/>
  <c r="C639" i="1"/>
  <c r="D650" i="4"/>
  <c r="F646" i="4"/>
  <c r="C640" i="1"/>
  <c r="E650" i="4"/>
  <c r="D640" i="1"/>
  <c r="G638" i="1"/>
  <c r="H638" i="1"/>
  <c r="G420" i="1"/>
  <c r="H420" i="1"/>
  <c r="B333" i="9"/>
  <c r="E298" i="9"/>
  <c r="I8" i="3" s="1"/>
  <c r="E649" i="4"/>
  <c r="G297" i="9" s="1"/>
  <c r="E297" i="9" s="1"/>
  <c r="B297" i="9" s="1"/>
  <c r="I19" i="3" l="1"/>
  <c r="D643" i="1"/>
  <c r="G640" i="1"/>
  <c r="H640" i="1"/>
  <c r="G639" i="1"/>
  <c r="H639" i="1"/>
  <c r="I20" i="3"/>
  <c r="D644" i="1"/>
  <c r="F650" i="4"/>
  <c r="H20" i="3"/>
  <c r="C644" i="1"/>
  <c r="F649" i="4"/>
  <c r="H19" i="3"/>
  <c r="C643" i="1"/>
  <c r="H7" i="3" l="1"/>
  <c r="J3" i="9" s="1"/>
  <c r="G643" i="1"/>
  <c r="H643" i="1"/>
  <c r="G644" i="1"/>
  <c r="H644" i="1"/>
  <c r="G295" i="9" l="1"/>
  <c r="H295" i="9"/>
  <c r="H18" i="9"/>
  <c r="L293" i="9"/>
  <c r="F293" i="9" s="1"/>
  <c r="H21" i="9"/>
  <c r="I17" i="9"/>
  <c r="J11" i="9"/>
  <c r="I8" i="9"/>
  <c r="K10" i="9"/>
  <c r="J7" i="9"/>
  <c r="G16" i="9"/>
  <c r="K6" i="9"/>
  <c r="H22" i="9"/>
  <c r="G18" i="9"/>
  <c r="M15" i="9"/>
  <c r="I12" i="9"/>
  <c r="J8" i="9"/>
  <c r="I13" i="9"/>
  <c r="J5" i="9"/>
  <c r="L16" i="9"/>
  <c r="I7" i="9"/>
  <c r="K13" i="9"/>
  <c r="I9" i="9"/>
  <c r="G15" i="9"/>
  <c r="I6" i="9"/>
  <c r="K12" i="9"/>
  <c r="G17" i="9"/>
  <c r="K9" i="9"/>
  <c r="L15" i="9"/>
  <c r="G21" i="9"/>
  <c r="E21" i="9" s="1"/>
  <c r="B21" i="9" s="1"/>
  <c r="I5" i="9"/>
  <c r="K11" i="9"/>
  <c r="H16" i="9"/>
  <c r="K8" i="9"/>
  <c r="J13" i="9"/>
  <c r="K5" i="9"/>
  <c r="J10" i="9"/>
  <c r="E10" i="9" s="1"/>
  <c r="B10" i="9" s="1"/>
  <c r="M16" i="9"/>
  <c r="G22" i="9"/>
  <c r="K7" i="9"/>
  <c r="J12" i="9"/>
  <c r="J17" i="9"/>
  <c r="J9" i="9"/>
  <c r="H15" i="9"/>
  <c r="J6" i="9"/>
  <c r="I11" i="9"/>
  <c r="H17" i="9"/>
  <c r="E22" i="9" l="1"/>
  <c r="B22" i="9" s="1"/>
  <c r="E11" i="9"/>
  <c r="B11" i="9" s="1"/>
  <c r="E18" i="9"/>
  <c r="B18" i="9" s="1"/>
  <c r="F15" i="9"/>
  <c r="E15" i="9"/>
  <c r="F16" i="9"/>
  <c r="E12" i="9"/>
  <c r="B12" i="9" s="1"/>
  <c r="E8" i="9"/>
  <c r="B8" i="9" s="1"/>
  <c r="B293" i="9"/>
  <c r="F23" i="9"/>
  <c r="E5" i="9"/>
  <c r="E17" i="9"/>
  <c r="B17" i="9" s="1"/>
  <c r="E9" i="9"/>
  <c r="B9" i="9" s="1"/>
  <c r="E16" i="9"/>
  <c r="B16" i="9" s="1"/>
  <c r="E13" i="9"/>
  <c r="B13" i="9" s="1"/>
  <c r="E6" i="9"/>
  <c r="B6" i="9" s="1"/>
  <c r="E7" i="9"/>
  <c r="B7" i="9" s="1"/>
  <c r="E295" i="9"/>
  <c r="F14" i="9" l="1"/>
  <c r="F3" i="9" s="1"/>
  <c r="B295" i="9"/>
  <c r="E23" i="9"/>
  <c r="I7" i="3" s="1"/>
  <c r="B5" i="9"/>
  <c r="E4" i="9"/>
  <c r="B15" i="9"/>
  <c r="E14" i="9"/>
  <c r="I13" i="3" s="1"/>
  <c r="E3" i="9" l="1"/>
</calcChain>
</file>

<file path=xl/sharedStrings.xml><?xml version="1.0" encoding="utf-8"?>
<sst xmlns="http://schemas.openxmlformats.org/spreadsheetml/2006/main" count="4724" uniqueCount="3656">
  <si>
    <t>Obveznik:</t>
  </si>
  <si>
    <t>8703 - O.Š. IVANE BRLIĆ-MAŽURANIĆ, VIROVITICA</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</si>
  <si>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</si>
  <si>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</si>
  <si>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</si>
  <si>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</si>
  <si>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</si>
  <si>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</si>
  <si>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</si>
  <si>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</si>
  <si>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</si>
  <si>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</si>
  <si>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</si>
  <si>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</si>
  <si>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</si>
  <si>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</si>
  <si>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</si>
  <si>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</si>
  <si>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</si>
  <si>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</si>
  <si>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</si>
  <si>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</si>
  <si>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</si>
  <si>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</si>
  <si>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</si>
  <si>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</si>
  <si>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</si>
  <si>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</si>
  <si>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</si>
  <si>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</si>
  <si>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</si>
  <si>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</si>
  <si>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</si>
  <si>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</si>
  <si>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</si>
  <si>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</si>
  <si>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</si>
  <si>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</si>
  <si>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</si>
  <si>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</si>
  <si>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</si>
  <si>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</si>
  <si>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</si>
  <si>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</si>
  <si>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</si>
  <si>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</si>
  <si>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</si>
  <si>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</si>
  <si>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</si>
  <si>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</si>
  <si>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</si>
  <si>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</si>
  <si>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</si>
  <si>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</si>
  <si>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</si>
  <si>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</si>
  <si>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</si>
  <si>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</si>
  <si>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</si>
  <si>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</si>
  <si>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</si>
  <si>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</si>
  <si>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</si>
  <si>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</si>
  <si>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</si>
  <si>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</si>
  <si>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</si>
  <si>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</si>
  <si>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</si>
  <si>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</si>
  <si>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</si>
  <si>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</si>
  <si>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</si>
  <si>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</si>
  <si>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</si>
  <si>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</si>
  <si>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</si>
  <si>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</si>
  <si>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</si>
  <si>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</si>
  <si>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</si>
  <si>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</si>
  <si>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</si>
  <si>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</si>
  <si>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</si>
  <si>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</si>
  <si>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</si>
  <si>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</si>
  <si>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</si>
  <si>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</si>
  <si>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</si>
  <si>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</si>
  <si>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</si>
  <si>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</si>
  <si>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</si>
  <si>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</si>
  <si>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</si>
  <si>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</si>
  <si>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</si>
  <si>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</si>
  <si>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</si>
  <si>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</si>
  <si>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</si>
  <si>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</si>
  <si>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</si>
  <si>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</si>
  <si>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</si>
  <si>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</si>
  <si>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</si>
  <si>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</si>
  <si>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</si>
  <si>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</si>
  <si>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</si>
  <si>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</si>
  <si>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</si>
  <si>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</si>
  <si>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</si>
  <si>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</si>
  <si>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</si>
  <si>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</si>
  <si>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</si>
  <si>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</si>
  <si>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</si>
  <si>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</si>
  <si>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</si>
  <si>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</si>
  <si>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</si>
  <si>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</si>
  <si>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</si>
  <si>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</si>
  <si>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</si>
  <si>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</si>
  <si>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</si>
  <si>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</si>
  <si>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</si>
  <si>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</si>
  <si>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</si>
  <si>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</si>
  <si>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</si>
  <si>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</si>
  <si>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</si>
  <si>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</si>
  <si>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</si>
  <si>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</si>
  <si>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</si>
  <si>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</si>
  <si>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</si>
  <si>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</si>
  <si>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</si>
  <si>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</si>
  <si>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</si>
  <si>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</si>
  <si>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</si>
  <si>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</si>
  <si>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</si>
  <si>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</si>
  <si>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</si>
  <si>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</si>
  <si>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</si>
  <si>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</si>
  <si>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</si>
  <si>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</si>
  <si>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</si>
  <si>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</si>
  <si>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</si>
  <si>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</si>
  <si>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</si>
  <si>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</si>
  <si>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</si>
  <si>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</si>
  <si>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</si>
  <si>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</si>
  <si>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</si>
  <si>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</si>
  <si>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</si>
  <si>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</si>
  <si>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</si>
  <si>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</si>
  <si>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</si>
  <si>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</si>
  <si>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</si>
  <si>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</si>
  <si>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</si>
  <si>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</si>
  <si>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</si>
  <si>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</si>
  <si>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</si>
  <si>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</si>
  <si>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</si>
  <si>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</si>
  <si>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</si>
  <si>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</si>
  <si>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</si>
  <si>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</si>
  <si>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</si>
  <si>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</si>
  <si>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</si>
  <si>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</si>
  <si>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</si>
  <si>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</si>
  <si>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</si>
  <si>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</si>
  <si>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</si>
  <si>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</si>
  <si>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</si>
  <si>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</si>
  <si>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</si>
  <si>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</si>
  <si>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</si>
  <si>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</si>
  <si>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</si>
  <si>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</si>
  <si>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</si>
  <si>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</si>
  <si>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</si>
  <si>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</si>
  <si>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</si>
  <si>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</si>
  <si>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</si>
  <si>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</si>
  <si>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</si>
  <si>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</si>
  <si>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</si>
  <si>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</si>
  <si>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</si>
  <si>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</si>
  <si>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</si>
  <si>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</si>
  <si>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</si>
  <si>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</si>
  <si>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</si>
  <si>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</si>
  <si>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</si>
  <si>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</si>
  <si>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</si>
  <si>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</si>
  <si>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</si>
  <si>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</si>
  <si>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</si>
  <si>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</si>
  <si>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</si>
  <si>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</si>
  <si>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</si>
  <si>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</si>
  <si>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</si>
  <si>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</si>
  <si>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</si>
  <si>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</si>
  <si>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</si>
  <si>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</si>
  <si>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</si>
  <si>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</si>
  <si>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</si>
  <si>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</si>
  <si>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</si>
  <si>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</si>
  <si>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</si>
  <si>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</si>
  <si>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</si>
  <si>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</si>
  <si>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</si>
  <si>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</si>
  <si>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</si>
  <si>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</si>
  <si>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</si>
  <si>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</si>
  <si>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</si>
  <si>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</si>
  <si>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</si>
  <si>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</si>
  <si>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</si>
  <si>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</si>
  <si>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</si>
  <si>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</si>
  <si>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</si>
  <si>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</si>
  <si>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</si>
  <si>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</si>
  <si>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</si>
  <si>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</si>
  <si>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</si>
  <si>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</si>
  <si>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</si>
  <si>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</si>
  <si>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</si>
  <si>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</si>
  <si>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</si>
  <si>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</si>
  <si>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</si>
  <si>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</si>
  <si>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</si>
  <si>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</si>
  <si>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</si>
  <si>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</si>
  <si>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</si>
  <si>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</si>
  <si>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</si>
  <si>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</si>
  <si>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</si>
  <si>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</si>
  <si>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</si>
  <si>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</si>
  <si>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</si>
  <si>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</si>
  <si>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</si>
  <si>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</si>
  <si>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</si>
  <si>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</si>
  <si>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</si>
  <si>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</si>
  <si>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</si>
  <si>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</si>
  <si>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</si>
  <si>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</si>
  <si>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</si>
  <si>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</si>
  <si>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</si>
  <si>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</si>
  <si>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</si>
  <si>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</si>
  <si>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</si>
  <si>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</si>
  <si>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</si>
  <si>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</si>
  <si>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</si>
  <si>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</si>
  <si>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</si>
  <si>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</si>
  <si>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</si>
  <si>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</si>
  <si>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</si>
  <si>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</si>
  <si>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</si>
  <si>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</si>
  <si>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</si>
  <si>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</si>
  <si>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</si>
  <si>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</si>
  <si>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</si>
  <si>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</si>
  <si>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</si>
  <si>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</si>
  <si>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</si>
  <si>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</si>
  <si>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</si>
  <si>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</si>
  <si>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</si>
  <si>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</si>
  <si>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</si>
  <si>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</si>
  <si>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</si>
  <si>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</si>
  <si>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</si>
  <si>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</si>
  <si>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</si>
  <si>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</si>
  <si>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</si>
  <si>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</si>
  <si>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</si>
  <si>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</si>
  <si>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</si>
  <si>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</si>
  <si>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</si>
  <si>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</si>
  <si>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</si>
  <si>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</si>
  <si>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</si>
  <si>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</si>
  <si>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</si>
  <si>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</si>
  <si>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</si>
  <si>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</si>
  <si>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</si>
  <si>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</si>
  <si>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</si>
  <si>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</si>
  <si>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</si>
  <si>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</si>
  <si>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</si>
  <si>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</si>
  <si>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</si>
  <si>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</si>
  <si>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</si>
  <si>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</si>
  <si>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</si>
  <si>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</si>
  <si>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</si>
  <si>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</si>
  <si>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</si>
  <si>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</si>
  <si>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</si>
  <si>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</si>
  <si>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</si>
  <si>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</si>
  <si>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</si>
  <si>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</si>
  <si>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</si>
  <si>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</si>
  <si>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</si>
  <si>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</si>
  <si>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</si>
  <si>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</si>
  <si>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</si>
  <si>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</si>
  <si>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</si>
  <si>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</si>
  <si>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</si>
  <si>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</si>
  <si>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</si>
  <si>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</si>
  <si>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</si>
  <si>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</si>
  <si>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</si>
  <si>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</si>
  <si>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</si>
  <si>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</si>
  <si>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</si>
  <si>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</si>
  <si>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</si>
  <si>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</si>
  <si>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</si>
  <si>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</si>
  <si>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</si>
  <si>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</si>
  <si>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</si>
  <si>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</si>
  <si>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</si>
  <si>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</si>
  <si>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</si>
  <si>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</si>
  <si>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</si>
  <si>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</si>
  <si>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</si>
  <si>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</si>
  <si>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</si>
  <si>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</si>
  <si>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</si>
  <si>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</si>
  <si>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</si>
  <si>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</si>
  <si>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</si>
  <si>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</si>
  <si>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</si>
  <si>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</si>
  <si>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</si>
  <si>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</si>
  <si>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</si>
  <si>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</si>
  <si>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</si>
  <si>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</si>
  <si>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</si>
  <si>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</si>
  <si>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</si>
  <si>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</si>
  <si>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</si>
  <si>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</si>
  <si>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</si>
  <si>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</si>
  <si>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</si>
  <si>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</si>
  <si>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</si>
  <si>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</si>
  <si>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</si>
  <si>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</si>
  <si>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</si>
  <si>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</si>
  <si>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</si>
  <si>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</si>
  <si>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</si>
  <si>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</si>
  <si>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</si>
  <si>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</si>
  <si>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</si>
  <si>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</si>
  <si>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</si>
  <si>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</si>
  <si>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</si>
  <si>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</si>
  <si>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</si>
  <si>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</si>
  <si>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</si>
  <si>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</si>
  <si>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</si>
  <si>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</si>
  <si>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</si>
  <si>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</si>
  <si>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</si>
  <si>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</si>
  <si>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</si>
  <si>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</si>
  <si>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</si>
  <si>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</si>
  <si>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</si>
  <si>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</si>
  <si>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</si>
  <si>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</si>
  <si>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</si>
  <si>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</si>
  <si>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</si>
  <si>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</si>
  <si>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</si>
  <si>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</si>
  <si>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</si>
  <si>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</si>
  <si>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</si>
  <si>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</si>
  <si>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</si>
  <si>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</si>
  <si>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</si>
  <si>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</si>
  <si>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</si>
  <si>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</si>
  <si>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</si>
  <si>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</si>
  <si>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</si>
  <si>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</si>
  <si>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</si>
  <si>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</si>
  <si>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</si>
  <si>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</si>
  <si>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</si>
  <si>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</si>
  <si>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</si>
  <si>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</si>
  <si>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</si>
  <si>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</si>
  <si>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</si>
  <si>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</si>
  <si>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</si>
  <si>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</si>
  <si>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</si>
  <si>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</si>
  <si>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</si>
  <si>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</si>
  <si>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</si>
  <si>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</si>
  <si>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</si>
  <si>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</si>
  <si>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</si>
  <si>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</si>
  <si>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</si>
  <si>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</si>
  <si>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</si>
  <si>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</si>
  <si>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</si>
  <si>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</si>
  <si>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</si>
  <si>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</si>
  <si>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</si>
  <si>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</si>
  <si>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</si>
  <si>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</si>
  <si>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</si>
  <si>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</si>
  <si>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</si>
  <si>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</si>
  <si>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</si>
  <si>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</si>
  <si>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</si>
  <si>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</si>
  <si>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</si>
  <si>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</si>
  <si>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</si>
  <si>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</si>
  <si>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</si>
  <si>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</si>
  <si>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</si>
  <si>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</si>
  <si>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</si>
  <si>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</si>
  <si>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</si>
  <si>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</si>
  <si>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</si>
  <si>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</si>
  <si>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</si>
  <si>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</si>
  <si>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</si>
  <si>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</si>
  <si>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</si>
  <si>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</si>
  <si>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</si>
  <si>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</si>
  <si>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</si>
  <si>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</si>
  <si>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</si>
  <si>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</si>
  <si>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</si>
  <si>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</si>
  <si>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</si>
  <si>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</si>
  <si>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</si>
  <si>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</si>
  <si>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</si>
  <si>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</si>
  <si>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</si>
  <si>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</si>
  <si>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</si>
  <si>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</si>
  <si>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</si>
  <si>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</si>
  <si>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</si>
  <si>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</si>
  <si>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</si>
  <si>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</si>
  <si>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</si>
  <si>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</si>
  <si>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</si>
  <si>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</si>
  <si>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</si>
  <si>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</si>
  <si>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</si>
  <si>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</si>
  <si>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</si>
  <si>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</si>
  <si>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</si>
  <si>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</si>
  <si>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</si>
  <si>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</si>
  <si>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</si>
  <si>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</si>
  <si>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</si>
  <si>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</si>
  <si>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</si>
  <si>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</si>
  <si>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</si>
  <si>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</si>
  <si>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</si>
  <si>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</si>
  <si>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</si>
  <si>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</si>
  <si>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</si>
  <si>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</si>
  <si>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</si>
  <si>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</si>
  <si>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</si>
  <si>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</si>
  <si>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</si>
  <si>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</si>
  <si>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</si>
  <si>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</si>
  <si>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</si>
  <si>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</si>
  <si>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</si>
  <si>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</si>
  <si>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</si>
  <si>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</si>
  <si>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</si>
  <si>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</si>
  <si>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</si>
  <si>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</si>
  <si>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</si>
  <si>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</si>
  <si>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</si>
  <si>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</si>
  <si>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</si>
  <si>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</si>
  <si>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</si>
  <si>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</si>
  <si>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</si>
  <si>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</si>
  <si>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</si>
  <si>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</si>
  <si>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</si>
  <si>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</si>
  <si>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</si>
  <si>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</si>
  <si>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</si>
  <si>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</si>
  <si>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</si>
  <si>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</si>
  <si>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</si>
  <si>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</si>
  <si>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</si>
  <si>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</si>
  <si>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</si>
  <si>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</si>
  <si>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</si>
  <si>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</si>
  <si>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</si>
  <si>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</si>
  <si>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</si>
  <si>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</si>
  <si>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</si>
  <si>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</si>
  <si>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</si>
  <si>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</si>
  <si>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</si>
  <si>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</si>
  <si>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</si>
  <si>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</si>
  <si>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</si>
  <si>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</si>
  <si>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</si>
  <si>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</si>
  <si>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</si>
  <si>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</si>
  <si>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</si>
  <si>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</si>
  <si>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</si>
  <si>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</si>
  <si>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</si>
  <si>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</si>
  <si>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</si>
  <si>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</si>
  <si>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</si>
  <si>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</si>
  <si>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</si>
  <si>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</si>
  <si>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</si>
  <si>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</si>
  <si>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</si>
  <si>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</si>
  <si>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</si>
  <si>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</si>
  <si>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</si>
  <si>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</si>
  <si>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</si>
  <si>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</si>
  <si>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</si>
  <si>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</si>
  <si>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</si>
  <si>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</si>
  <si>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</si>
  <si>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</si>
  <si>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</si>
  <si>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</si>
  <si>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</si>
  <si>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</si>
  <si>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</si>
  <si>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</si>
  <si>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</si>
  <si>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</si>
  <si>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</si>
  <si>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</si>
  <si>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</si>
  <si>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</si>
  <si>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</si>
  <si>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</si>
  <si>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</si>
  <si>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</si>
  <si>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</si>
  <si>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</si>
  <si>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</si>
  <si>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</si>
  <si>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</si>
  <si>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</si>
  <si>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</si>
  <si>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</si>
  <si>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</si>
  <si>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</si>
  <si>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</si>
  <si>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</si>
  <si>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</si>
  <si>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</si>
  <si>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</si>
  <si>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</si>
  <si>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</si>
  <si>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</si>
  <si>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</si>
  <si>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</si>
  <si>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</si>
  <si>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</si>
  <si>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</si>
  <si>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</si>
  <si>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</si>
  <si>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</si>
  <si>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</si>
  <si>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</si>
  <si>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</si>
  <si>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</si>
  <si>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</si>
  <si>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</si>
  <si>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</si>
  <si>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</si>
  <si>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</si>
  <si>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</si>
  <si>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</si>
  <si>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</si>
  <si>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</si>
  <si>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</si>
  <si>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</si>
  <si>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</si>
  <si>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</si>
  <si>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</si>
  <si>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</si>
  <si>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</si>
  <si>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</si>
  <si>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</si>
  <si>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</si>
  <si>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</si>
  <si>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</si>
  <si>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</si>
  <si>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</si>
  <si>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</si>
  <si>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</si>
  <si>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</si>
  <si>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</si>
  <si>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</si>
  <si>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</si>
  <si>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</si>
  <si>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</si>
  <si>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</si>
  <si>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</si>
  <si>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</si>
  <si>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</si>
  <si>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</si>
  <si>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</si>
  <si>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</si>
  <si>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</si>
  <si>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</si>
  <si>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</si>
  <si>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</si>
  <si>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</si>
  <si>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</si>
  <si>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</si>
  <si>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</si>
  <si>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</si>
  <si>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</si>
  <si>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</si>
  <si>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</si>
  <si>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</si>
  <si>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</si>
  <si>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</si>
  <si>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</si>
  <si>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</si>
  <si>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</si>
  <si>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</si>
  <si>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</si>
  <si>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</si>
  <si>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</si>
  <si>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</si>
  <si>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</si>
  <si>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</si>
  <si>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</si>
  <si>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</si>
  <si>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</si>
  <si>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</si>
  <si>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</si>
  <si>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</si>
  <si>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</si>
  <si>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</si>
  <si>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</si>
  <si>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</si>
  <si>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</si>
  <si>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</si>
  <si>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</si>
  <si>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</si>
  <si>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</si>
  <si>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</si>
  <si>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</si>
  <si>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</si>
  <si>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</si>
  <si>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</si>
  <si>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</si>
  <si>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</si>
  <si>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</si>
  <si>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</si>
  <si>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</si>
  <si>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</si>
  <si>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</si>
  <si>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</si>
  <si>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</si>
  <si>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</si>
  <si>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</si>
  <si>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</si>
  <si>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</si>
  <si>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</si>
  <si>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</si>
  <si>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</si>
  <si>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</si>
  <si>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</si>
  <si>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</si>
  <si>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</si>
  <si>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</si>
  <si>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</si>
  <si>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</si>
  <si>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</si>
  <si>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</si>
  <si>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</si>
  <si>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</si>
  <si>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</si>
  <si>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</si>
  <si>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</si>
  <si>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</si>
  <si>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</si>
  <si>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</si>
  <si>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</si>
  <si>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</si>
  <si>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</si>
  <si>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</si>
  <si>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</si>
  <si>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</si>
  <si>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</si>
  <si>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</si>
  <si>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</si>
  <si>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</si>
  <si>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</si>
  <si>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</si>
  <si>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</si>
  <si>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</si>
  <si>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</si>
  <si>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</si>
  <si>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</si>
  <si>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</si>
  <si>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</si>
  <si>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</si>
  <si>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</si>
  <si>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</si>
  <si>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</si>
  <si>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</si>
  <si>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</si>
  <si>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</si>
  <si>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</si>
  <si>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</si>
  <si>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</si>
  <si>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</si>
  <si>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</si>
  <si>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</si>
  <si>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</si>
  <si>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</si>
  <si>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</si>
  <si>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</si>
  <si>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</si>
  <si>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</si>
  <si>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</si>
  <si>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</si>
  <si>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</si>
  <si>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</si>
  <si>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</si>
  <si>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</si>
  <si>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</si>
  <si>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</si>
  <si>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</si>
  <si>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</si>
  <si>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</si>
  <si>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</si>
  <si>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</si>
  <si>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</si>
  <si>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</si>
  <si>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</si>
  <si>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</si>
  <si>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</si>
  <si>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</si>
  <si>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</si>
  <si>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</si>
  <si>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</si>
  <si>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</si>
  <si>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</si>
  <si>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</si>
  <si>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</si>
  <si>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</si>
  <si>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</si>
  <si>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</si>
  <si>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</si>
  <si>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</si>
  <si>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</si>
  <si>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</si>
  <si>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</si>
  <si>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</si>
  <si>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</si>
  <si>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</si>
  <si>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</si>
  <si>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</si>
  <si>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</si>
  <si>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</si>
  <si>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</si>
  <si>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</si>
  <si>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</si>
  <si>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</si>
  <si>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</si>
  <si>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</si>
  <si>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</si>
  <si>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</si>
  <si>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</si>
  <si>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</si>
  <si>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</si>
  <si>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</si>
  <si>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</si>
  <si>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</si>
  <si>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</si>
  <si>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</si>
  <si>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</si>
  <si>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</si>
  <si>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</si>
  <si>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</si>
  <si>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</si>
  <si>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</si>
  <si>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</si>
  <si>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</si>
  <si>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</si>
  <si>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</si>
  <si>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</si>
  <si>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</si>
  <si>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</si>
  <si>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</si>
  <si>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</si>
  <si>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</si>
  <si>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</si>
  <si>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</si>
  <si>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</si>
  <si>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</si>
  <si>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</si>
  <si>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</si>
  <si>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</si>
  <si>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</si>
  <si>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</si>
  <si>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</si>
  <si>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</si>
  <si>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</si>
  <si>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</si>
  <si>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</si>
  <si>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</si>
  <si>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</si>
  <si>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</si>
  <si>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</si>
  <si>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</si>
  <si>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</si>
  <si>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</si>
  <si>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</si>
  <si>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</si>
  <si>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</si>
  <si>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</si>
  <si>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</si>
  <si>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</si>
  <si>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</si>
  <si>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</si>
  <si>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</si>
  <si>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</si>
  <si>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</si>
  <si>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</si>
  <si>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</si>
  <si>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</si>
  <si>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</si>
  <si>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</si>
  <si>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</si>
  <si>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</si>
  <si>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</si>
  <si>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</si>
  <si>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</si>
  <si>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</si>
  <si>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</si>
  <si>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</si>
  <si>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</si>
  <si>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</si>
  <si>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</si>
  <si>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</si>
  <si>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</si>
  <si>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</si>
  <si>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</si>
  <si>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</si>
  <si>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</si>
  <si>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</si>
  <si>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</si>
  <si>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</si>
  <si>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</si>
  <si>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</si>
  <si>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</si>
  <si>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</si>
  <si>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</si>
  <si>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</si>
  <si>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</si>
  <si>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</si>
  <si>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</si>
  <si>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</si>
  <si>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</si>
  <si>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</si>
  <si>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</si>
  <si>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</si>
  <si>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</si>
  <si>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</si>
  <si>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</si>
  <si>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</si>
  <si>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</si>
  <si>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</si>
  <si>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</si>
  <si>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</si>
  <si>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</si>
  <si>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</si>
  <si>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</si>
  <si>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</si>
  <si>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</si>
  <si>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</si>
  <si>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</si>
  <si>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</si>
  <si>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</si>
  <si>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</si>
  <si>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</si>
  <si>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</si>
  <si>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</si>
  <si>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</si>
  <si>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</si>
  <si>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</si>
  <si>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</si>
  <si>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</si>
  <si>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</si>
  <si>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</si>
  <si>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</si>
  <si>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</si>
  <si>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</si>
  <si>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</si>
  <si>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</si>
  <si>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</si>
  <si>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</si>
  <si>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</si>
  <si>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</si>
  <si>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</si>
  <si>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</si>
  <si>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</si>
  <si>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</si>
  <si>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</si>
  <si>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</si>
  <si>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</si>
  <si>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</si>
  <si>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</si>
  <si>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</si>
  <si>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</si>
  <si>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</si>
  <si>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</si>
  <si>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</si>
  <si>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</si>
  <si>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</si>
  <si>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</si>
  <si>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</si>
  <si>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</si>
  <si>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</si>
  <si>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</si>
  <si>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</si>
  <si>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</si>
  <si>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</si>
  <si>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</si>
  <si>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</si>
  <si>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</si>
  <si>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</si>
  <si>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</si>
  <si>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</si>
  <si>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</si>
  <si>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</si>
  <si>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</si>
  <si>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</si>
  <si>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</si>
  <si>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</si>
  <si>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</si>
  <si>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</si>
  <si>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</si>
  <si>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</si>
  <si>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</si>
  <si>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</si>
  <si>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</si>
  <si>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</si>
  <si>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</si>
  <si>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</si>
  <si>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</si>
  <si>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</si>
  <si>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</si>
  <si>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</si>
  <si>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</si>
  <si>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</si>
  <si>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</si>
  <si>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</si>
  <si>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</si>
  <si>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</si>
  <si>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</si>
  <si>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</si>
  <si>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</si>
  <si>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</si>
  <si>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</si>
  <si>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</si>
  <si>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</si>
  <si>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</si>
  <si>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</si>
  <si>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</si>
  <si>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</si>
  <si>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</si>
  <si>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</si>
  <si>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</si>
  <si>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</si>
  <si>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</si>
  <si>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</si>
  <si>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</si>
  <si>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</si>
  <si>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</si>
  <si>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</si>
  <si>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</si>
  <si>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</si>
  <si>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</si>
  <si>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</si>
  <si>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</si>
  <si>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</si>
  <si>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</si>
  <si>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</si>
  <si>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</si>
  <si>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</si>
  <si>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</si>
  <si>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</si>
  <si>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</si>
  <si>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</si>
  <si>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</si>
  <si>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</si>
  <si>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</si>
  <si>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</si>
  <si>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</si>
  <si>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</si>
  <si>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</si>
  <si>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</si>
  <si>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</si>
  <si>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</si>
  <si>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</si>
  <si>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</si>
  <si>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</si>
  <si>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</si>
  <si>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</si>
  <si>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</si>
  <si>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</si>
  <si>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</si>
  <si>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</si>
  <si>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</si>
  <si>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</si>
  <si>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</si>
  <si>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</si>
  <si>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</si>
  <si>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</si>
  <si>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</si>
  <si>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</si>
  <si>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</si>
  <si>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</si>
  <si>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</si>
  <si>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</si>
  <si>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</si>
  <si>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</si>
  <si>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</si>
  <si>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</si>
  <si>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</si>
  <si>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</si>
  <si>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</si>
  <si>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</si>
  <si>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</si>
  <si>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</si>
  <si>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</si>
  <si>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</si>
  <si>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</si>
  <si>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</si>
  <si>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</si>
  <si>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</si>
  <si>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</si>
  <si>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</si>
  <si>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</si>
  <si>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</si>
  <si>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</si>
  <si>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</si>
  <si>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</si>
  <si>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</si>
  <si>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</si>
  <si>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</si>
  <si>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</si>
  <si>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</si>
  <si>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</si>
  <si>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</si>
  <si>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</si>
  <si>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</si>
  <si>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</si>
  <si>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</si>
  <si>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</si>
  <si>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</si>
  <si>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</si>
  <si>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</si>
  <si>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</si>
  <si>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</si>
  <si>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</si>
  <si>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</si>
  <si>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</si>
  <si>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</si>
  <si>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</si>
  <si>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</si>
  <si>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</si>
  <si>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</si>
  <si>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</si>
  <si>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</si>
  <si>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</si>
  <si>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</si>
  <si>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</si>
  <si>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</si>
  <si>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</si>
  <si>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</si>
  <si>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</si>
  <si>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</si>
  <si>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</si>
  <si>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</si>
  <si>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</si>
  <si>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</si>
  <si>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</si>
  <si>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</si>
  <si>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</si>
  <si>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</si>
  <si>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</si>
  <si>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</si>
  <si>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</si>
  <si>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</si>
  <si>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</si>
  <si>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</si>
  <si>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</si>
  <si>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</si>
  <si>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</si>
  <si>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</si>
  <si>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</si>
  <si>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</si>
  <si>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</si>
  <si>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</si>
  <si>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</si>
  <si>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</si>
  <si>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</si>
  <si>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</si>
  <si>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</si>
  <si>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</si>
  <si>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</si>
  <si>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</si>
  <si>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</si>
  <si>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</si>
  <si>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</si>
  <si>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</si>
  <si>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</si>
  <si>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</si>
  <si>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</si>
  <si>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</si>
  <si>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</si>
  <si>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</si>
  <si>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</si>
  <si>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</si>
  <si>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</si>
  <si>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</si>
  <si>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</si>
  <si>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</si>
  <si>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</si>
  <si>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</si>
  <si>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</si>
  <si>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</si>
  <si>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</si>
  <si>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</si>
  <si>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</si>
  <si>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</si>
  <si>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</si>
  <si>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</si>
  <si>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</si>
  <si>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</si>
  <si>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</si>
  <si>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</si>
  <si>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</si>
  <si>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</si>
  <si>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</si>
  <si>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</si>
  <si>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</si>
  <si>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</si>
  <si>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</si>
  <si>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</si>
  <si>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</si>
  <si>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</si>
  <si>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</si>
  <si>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</si>
  <si>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</si>
  <si>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</si>
  <si>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</si>
  <si>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</si>
  <si>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</si>
  <si>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</si>
  <si>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</si>
  <si>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</si>
  <si>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</si>
  <si>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</si>
  <si>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</si>
  <si>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</si>
  <si>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</si>
  <si>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</si>
  <si>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</si>
  <si>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</si>
  <si>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</si>
  <si>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</si>
  <si>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</si>
  <si>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</si>
  <si>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</si>
  <si>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</si>
  <si>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</si>
  <si>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</si>
  <si>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</si>
  <si>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</si>
  <si>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</si>
  <si>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</si>
  <si>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</si>
  <si>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</si>
  <si>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</si>
  <si>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</si>
  <si>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</si>
  <si>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</si>
  <si>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</si>
  <si>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</si>
  <si>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</si>
  <si>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</si>
  <si>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</si>
  <si>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</si>
  <si>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</si>
  <si>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</si>
  <si>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</si>
  <si>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</si>
  <si>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</si>
  <si>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</si>
  <si>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</si>
  <si>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</si>
  <si>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</si>
  <si>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</si>
  <si>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</si>
  <si>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</si>
  <si>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</si>
  <si>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</si>
  <si>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</si>
  <si>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</si>
  <si>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</si>
  <si>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</si>
  <si>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</si>
  <si>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</si>
  <si>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</si>
  <si>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</si>
  <si>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</si>
  <si>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</si>
  <si>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</si>
  <si>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</si>
  <si>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</si>
  <si>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</si>
  <si>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</si>
  <si>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</si>
  <si>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</si>
  <si>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</si>
  <si>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</si>
  <si>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</si>
  <si>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</si>
  <si>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</si>
  <si>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</si>
  <si>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</si>
  <si>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</si>
  <si>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</si>
  <si>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</si>
  <si>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</si>
  <si>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</si>
  <si>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</si>
  <si>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</si>
  <si>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</si>
  <si>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</si>
  <si>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</si>
  <si>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</si>
  <si>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</si>
  <si>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</si>
  <si>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</si>
  <si>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</si>
  <si>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</si>
  <si>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</si>
  <si>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</si>
  <si>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</si>
  <si>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</si>
  <si>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</si>
  <si>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</si>
  <si>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</si>
  <si>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</si>
  <si>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</si>
  <si>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</si>
  <si>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</si>
  <si>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</si>
  <si>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</si>
  <si>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</si>
  <si>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</si>
  <si>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</si>
  <si>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</si>
  <si>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</si>
  <si>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</si>
  <si>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</si>
  <si>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</si>
  <si>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</si>
  <si>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</si>
  <si>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</si>
  <si>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</si>
  <si>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</si>
  <si>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</si>
  <si>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</si>
  <si>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</si>
  <si>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</si>
  <si>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</si>
  <si>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</si>
  <si>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</si>
  <si>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</si>
  <si>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</si>
  <si>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</si>
  <si>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</si>
  <si>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</si>
  <si>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</si>
  <si>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</si>
  <si>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</si>
  <si>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</si>
  <si>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</si>
  <si>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</si>
  <si>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</si>
  <si>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</si>
  <si>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</si>
  <si>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</si>
  <si>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</si>
  <si>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</si>
  <si>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</si>
  <si>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</si>
  <si>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</si>
  <si>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</si>
  <si>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</si>
  <si>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</si>
  <si>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</si>
  <si>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</si>
  <si>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</si>
  <si>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</si>
  <si>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</si>
  <si>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</si>
  <si>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</si>
  <si>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</si>
  <si>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</si>
  <si>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</si>
  <si>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</si>
  <si>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</si>
  <si>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</si>
  <si>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</si>
  <si>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</si>
  <si>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</si>
  <si>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</si>
  <si>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</si>
  <si>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</si>
  <si>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</si>
  <si>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</si>
  <si>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</si>
  <si>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</si>
  <si>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</si>
  <si>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</si>
  <si>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</si>
  <si>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</si>
  <si>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</si>
  <si>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</si>
  <si>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</si>
  <si>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</si>
  <si>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</si>
  <si>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</si>
  <si>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</si>
  <si>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</si>
  <si>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</si>
  <si>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</si>
  <si>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</si>
  <si>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</si>
  <si>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</si>
  <si>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</si>
  <si>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</si>
  <si>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</si>
  <si>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</si>
  <si>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</si>
  <si>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</si>
  <si>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</si>
  <si>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</si>
  <si>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</si>
  <si>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</si>
  <si>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</si>
  <si>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</si>
  <si>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</si>
  <si>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</si>
  <si>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</si>
  <si>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</si>
  <si>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</si>
  <si>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</si>
  <si>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</si>
  <si>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</si>
  <si>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</si>
  <si>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</si>
  <si>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</si>
  <si>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</si>
  <si>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</si>
  <si>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</si>
  <si>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</si>
  <si>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</si>
  <si>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</si>
  <si>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</si>
  <si>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</si>
  <si>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</si>
  <si>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</si>
  <si>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</si>
  <si>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</si>
  <si>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</si>
  <si>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</si>
  <si>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</si>
  <si>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</si>
  <si>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</si>
  <si>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</si>
  <si>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</si>
  <si>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</si>
  <si>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</si>
  <si>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</si>
  <si>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</si>
  <si>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</si>
  <si>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</si>
  <si>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</si>
  <si>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</si>
  <si>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</si>
  <si>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</si>
  <si>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</si>
  <si>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</si>
  <si>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</si>
  <si>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</si>
  <si>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</si>
  <si>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</si>
  <si>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</si>
  <si>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</si>
  <si>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</si>
  <si>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</si>
  <si>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</si>
  <si>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</si>
  <si>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</si>
  <si>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</si>
  <si>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</si>
  <si>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</si>
  <si>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</si>
  <si>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</si>
  <si>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</si>
  <si>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</si>
  <si>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</si>
  <si>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</si>
  <si>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</si>
  <si>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</si>
  <si>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</si>
  <si>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</si>
  <si>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</si>
  <si>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</si>
  <si>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</si>
  <si>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</si>
  <si>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</si>
  <si>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</si>
  <si>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</si>
  <si>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</si>
  <si>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</si>
  <si>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</si>
  <si>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</si>
  <si>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</si>
  <si>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</si>
  <si>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</si>
  <si>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</si>
  <si>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</si>
  <si>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</si>
  <si>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</si>
  <si>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</si>
  <si>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</si>
  <si>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</si>
  <si>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</si>
  <si>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</si>
  <si>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</si>
  <si>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</si>
  <si>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</si>
  <si>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</si>
  <si>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</si>
  <si>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</si>
  <si>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</si>
  <si>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</si>
  <si>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</si>
  <si>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</si>
  <si>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</si>
  <si>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</si>
  <si>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</si>
  <si>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</si>
  <si>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</si>
  <si>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</si>
  <si>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</si>
  <si>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</si>
  <si>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</si>
  <si>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</si>
  <si>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</si>
  <si>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</si>
  <si>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</si>
  <si>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</si>
  <si>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</si>
  <si>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</si>
  <si>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</si>
  <si>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</si>
  <si>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</si>
  <si>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</si>
  <si>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</si>
  <si>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</si>
  <si>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</si>
  <si>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</si>
  <si>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</si>
  <si>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</si>
  <si>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</si>
  <si>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</si>
  <si>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</si>
  <si>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</si>
  <si>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</si>
  <si>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</si>
  <si>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</si>
  <si>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</si>
  <si>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</si>
  <si>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</si>
  <si>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</si>
  <si>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</si>
  <si>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</si>
  <si>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</si>
  <si>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</si>
  <si>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</si>
  <si>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</si>
  <si>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</si>
  <si>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</si>
  <si>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</si>
  <si>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</si>
  <si>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</si>
  <si>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</si>
  <si>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</si>
  <si>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</si>
  <si>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</si>
  <si>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</si>
  <si>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</si>
  <si>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</si>
  <si>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</si>
  <si>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</si>
  <si>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</si>
  <si>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</si>
  <si>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</si>
  <si>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</si>
  <si>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</si>
  <si>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</si>
  <si>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</si>
  <si>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</si>
  <si>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</si>
  <si>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</si>
  <si>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</si>
  <si>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</si>
  <si>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</si>
  <si>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</si>
  <si>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</si>
  <si>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</si>
  <si>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</si>
  <si>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</si>
  <si>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</si>
  <si>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</si>
  <si>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</si>
  <si>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</si>
  <si>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</si>
  <si>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</si>
  <si>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</si>
  <si>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</si>
  <si>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</si>
  <si>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</si>
  <si>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</si>
  <si>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</si>
  <si>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</si>
  <si>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</si>
  <si>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</si>
  <si>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</si>
  <si>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</si>
  <si>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</si>
  <si>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</si>
  <si>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</si>
  <si>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</si>
  <si>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</si>
  <si>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</si>
  <si>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</si>
  <si>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</si>
  <si>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</si>
  <si>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</si>
  <si>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</si>
  <si>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</si>
  <si>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</si>
  <si>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</si>
  <si>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</si>
  <si>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</si>
  <si>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</si>
  <si>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</si>
  <si>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</si>
  <si>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</si>
  <si>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</si>
  <si>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</si>
  <si>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</si>
  <si>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</si>
  <si>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</si>
  <si>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</si>
  <si>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</si>
  <si>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</si>
  <si>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</si>
  <si>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</si>
  <si>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</si>
  <si>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</si>
  <si>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</si>
  <si>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</si>
  <si>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</si>
  <si>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</si>
  <si>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</si>
  <si>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</si>
  <si>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</si>
  <si>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</si>
  <si>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</si>
  <si>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</si>
  <si>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</si>
  <si>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</si>
  <si>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</si>
  <si>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</si>
  <si>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</si>
  <si>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</si>
  <si>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</si>
  <si>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</si>
  <si>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</si>
  <si>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</si>
  <si>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</si>
  <si>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</si>
  <si>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</si>
  <si>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</si>
  <si>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</si>
  <si>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</si>
  <si>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</si>
  <si>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</si>
  <si>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</si>
  <si>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</si>
  <si>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</si>
  <si>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</si>
  <si>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</si>
  <si>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</si>
  <si>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</si>
  <si>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</si>
  <si>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</si>
  <si>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</si>
  <si>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</si>
  <si>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</si>
  <si>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</si>
  <si>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</si>
  <si>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</si>
  <si>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</si>
  <si>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</si>
  <si>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</si>
  <si>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</si>
  <si>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</si>
  <si>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</si>
  <si>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</si>
  <si>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</si>
  <si>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</si>
  <si>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</si>
  <si>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</si>
  <si>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</si>
  <si>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</si>
  <si>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</si>
  <si>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</si>
  <si>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</si>
  <si>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</si>
  <si>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</si>
  <si>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</si>
  <si>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</si>
  <si>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</si>
  <si>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</si>
  <si>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</si>
  <si>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</si>
  <si>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</si>
  <si>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</si>
  <si>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</si>
  <si>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</si>
  <si>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</si>
  <si>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</si>
  <si>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</si>
  <si>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</si>
  <si>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</si>
  <si>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</si>
  <si>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</si>
  <si>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</si>
  <si>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</si>
  <si>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</si>
  <si>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</si>
  <si>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</si>
  <si>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</si>
  <si>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</si>
  <si>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</si>
  <si>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</si>
  <si>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</si>
  <si>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</si>
  <si>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</si>
  <si>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</si>
  <si>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</si>
  <si>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</si>
  <si>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</si>
  <si>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</si>
  <si>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</si>
  <si>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</si>
  <si>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</si>
  <si>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</si>
  <si>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</si>
  <si>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</si>
  <si>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</si>
  <si>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</si>
  <si>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</si>
  <si>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</si>
  <si>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</si>
  <si>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</si>
  <si>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</si>
  <si>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</si>
  <si>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</si>
  <si>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</si>
  <si>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</si>
  <si>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</si>
  <si>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</si>
  <si>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</si>
  <si>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</si>
  <si>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</si>
  <si>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</si>
  <si>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</si>
  <si>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</si>
  <si>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</si>
  <si>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</si>
  <si>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</si>
  <si>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</si>
  <si>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</si>
  <si>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</si>
  <si>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</si>
  <si>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</si>
  <si>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</si>
  <si>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</si>
  <si>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</si>
  <si>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</si>
  <si>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</si>
  <si>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</si>
  <si>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</si>
  <si>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</si>
  <si>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</si>
  <si>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</si>
  <si>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</si>
  <si>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</si>
  <si>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</si>
  <si>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</si>
  <si>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</si>
  <si>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</si>
  <si>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</si>
  <si>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</si>
  <si>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</si>
  <si>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</si>
  <si>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</si>
  <si>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</si>
  <si>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</si>
  <si>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</si>
  <si>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</si>
  <si>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</si>
  <si>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</si>
  <si>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</si>
  <si>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</si>
  <si>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</si>
  <si>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</si>
  <si>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</si>
  <si>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</si>
  <si>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</si>
  <si>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</si>
  <si>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</si>
  <si>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</si>
  <si>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</si>
  <si>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</si>
  <si>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</si>
  <si>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</si>
  <si>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</si>
  <si>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</si>
  <si>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</si>
  <si>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</si>
  <si>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</si>
  <si>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</si>
  <si>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</si>
  <si>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</si>
  <si>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</si>
  <si>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</si>
  <si>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</si>
  <si>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</si>
  <si>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</si>
  <si>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</si>
  <si>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</si>
  <si>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</si>
  <si>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</si>
  <si>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</si>
  <si>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</si>
  <si>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</si>
  <si>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</si>
  <si>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</si>
  <si>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</si>
  <si>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</si>
  <si>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</si>
  <si>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</si>
  <si>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</si>
  <si>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O.Š. IVANE BRLIĆ-MAŽURANIĆ, VIROVITICA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</si>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</sst>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1902516.39</v>
      </c>
      <c r="D2" s="7">
        <f>'PR-RAS'!E6</f>
        <v>1980878.9</v>
      </c>
      <c r="E2" s="7">
        <v>0</v>
      </c>
      <c r="F2" s="7">
        <v>0</v>
      </c>
      <c r="G2" s="8">
        <f t="shared" ref="G2:G274" si="0">(B2/1000)*(C2*1+D2*2)</f>
        <v>5864.2741899999992</v>
      </c>
      <c r="H2" s="8">
        <f t="shared" ref="H2:H274" si="1">ABS(C2-ROUND(C2,0))+ABS(D2-ROUND(D2,0))</f>
        <v>0.48999999999068677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1411794.66</v>
      </c>
      <c r="D45" s="2">
        <f>'PR-RAS'!E49</f>
        <v>1516933.68</v>
      </c>
      <c r="E45" s="2">
        <v>0</v>
      </c>
      <c r="F45" s="2">
        <v>0</v>
      </c>
      <c r="G45" s="3">
        <f t="shared" si="0"/>
        <v>195609.12887999997</v>
      </c>
      <c r="H45" s="3">
        <f t="shared" si="1"/>
        <v>0.66000000014901161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1411794.66</v>
      </c>
      <c r="D64" s="2">
        <f>'PR-RAS'!E68</f>
        <v>1516933.68</v>
      </c>
      <c r="E64" s="2">
        <v>0</v>
      </c>
      <c r="F64" s="2">
        <v>0</v>
      </c>
      <c r="G64" s="3">
        <f t="shared" si="0"/>
        <v>280076.70726</v>
      </c>
      <c r="H64" s="3">
        <f t="shared" si="1"/>
        <v>0.66000000014901161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1411684.72</v>
      </c>
      <c r="D65" s="2">
        <f>'PR-RAS'!E69</f>
        <v>1516886.53</v>
      </c>
      <c r="E65" s="2">
        <v>0</v>
      </c>
      <c r="F65" s="2">
        <v>0</v>
      </c>
      <c r="G65" s="3">
        <f t="shared" si="0"/>
        <v>284509.29792000004</v>
      </c>
      <c r="H65" s="3">
        <f t="shared" si="1"/>
        <v>0.75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109.94</v>
      </c>
      <c r="D66" s="2">
        <f>'PR-RAS'!E70</f>
        <v>47.15</v>
      </c>
      <c r="E66" s="2">
        <v>0</v>
      </c>
      <c r="F66" s="2">
        <v>0</v>
      </c>
      <c r="G66" s="3">
        <f t="shared" si="0"/>
        <v>13.275600000000001</v>
      </c>
      <c r="H66" s="3">
        <f t="shared" si="1"/>
        <v>0.21000000000000085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57123.92</v>
      </c>
      <c r="D102" s="2">
        <f>'PR-RAS'!E106</f>
        <v>44975.41</v>
      </c>
      <c r="E102" s="2">
        <v>0</v>
      </c>
      <c r="F102" s="2">
        <v>0</v>
      </c>
      <c r="G102" s="3">
        <f t="shared" si="0"/>
        <v>14854.54874</v>
      </c>
      <c r="H102" s="3">
        <f t="shared" si="1"/>
        <v>0.49000000000523869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57123.92</v>
      </c>
      <c r="D108" s="2">
        <f>'PR-RAS'!E112</f>
        <v>44975.41</v>
      </c>
      <c r="E108" s="2">
        <v>0</v>
      </c>
      <c r="F108" s="2">
        <v>0</v>
      </c>
      <c r="G108" s="3">
        <f t="shared" si="0"/>
        <v>15736.997179999998</v>
      </c>
      <c r="H108" s="3">
        <f t="shared" si="1"/>
        <v>0.49000000000523869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57123.92</v>
      </c>
      <c r="D113" s="2">
        <f>'PR-RAS'!E117</f>
        <v>44975.41</v>
      </c>
      <c r="E113" s="2">
        <v>0</v>
      </c>
      <c r="F113" s="2">
        <v>0</v>
      </c>
      <c r="G113" s="3">
        <f t="shared" si="0"/>
        <v>16472.370879999999</v>
      </c>
      <c r="H113" s="3">
        <f t="shared" si="1"/>
        <v>0.49000000000523869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7193</v>
      </c>
      <c r="D121" s="2">
        <f>'PR-RAS'!E125</f>
        <v>9736.48</v>
      </c>
      <c r="E121" s="2">
        <v>0</v>
      </c>
      <c r="F121" s="2">
        <v>0</v>
      </c>
      <c r="G121" s="3">
        <f t="shared" si="0"/>
        <v>3199.9151999999999</v>
      </c>
      <c r="H121" s="3">
        <f t="shared" si="1"/>
        <v>0.47999999999956344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6640</v>
      </c>
      <c r="D122" s="2">
        <f>'PR-RAS'!E126</f>
        <v>7149</v>
      </c>
      <c r="E122" s="2">
        <v>0</v>
      </c>
      <c r="F122" s="2">
        <v>0</v>
      </c>
      <c r="G122" s="3">
        <f t="shared" si="0"/>
        <v>2533.498</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6640</v>
      </c>
      <c r="D124" s="2">
        <f>'PR-RAS'!E128</f>
        <v>7149</v>
      </c>
      <c r="E124" s="2">
        <v>0</v>
      </c>
      <c r="F124" s="2">
        <v>0</v>
      </c>
      <c r="G124" s="3">
        <f t="shared" si="0"/>
        <v>2575.3739999999998</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553</v>
      </c>
      <c r="D125" s="2">
        <f>'PR-RAS'!E129</f>
        <v>2587.48</v>
      </c>
      <c r="E125" s="2">
        <v>0</v>
      </c>
      <c r="F125" s="2">
        <v>0</v>
      </c>
      <c r="G125" s="3">
        <f t="shared" si="0"/>
        <v>710.26703999999995</v>
      </c>
      <c r="H125" s="3">
        <f t="shared" si="1"/>
        <v>0.48000000000001819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553</v>
      </c>
      <c r="D126" s="2">
        <f>'PR-RAS'!E130</f>
        <v>452</v>
      </c>
      <c r="E126" s="2">
        <v>0</v>
      </c>
      <c r="F126" s="2">
        <v>0</v>
      </c>
      <c r="G126" s="3">
        <f t="shared" si="0"/>
        <v>182.125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2135.48</v>
      </c>
      <c r="E127" s="2">
        <v>0</v>
      </c>
      <c r="F127" s="2">
        <v>0</v>
      </c>
      <c r="G127" s="3">
        <f t="shared" si="0"/>
        <v>538.14096000000006</v>
      </c>
      <c r="H127" s="3">
        <f t="shared" si="1"/>
        <v>0.48000000000001819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426404.81</v>
      </c>
      <c r="D130" s="2">
        <f>'PR-RAS'!E134</f>
        <v>409233.32999999996</v>
      </c>
      <c r="E130" s="2">
        <v>0</v>
      </c>
      <c r="F130" s="2">
        <v>0</v>
      </c>
      <c r="G130" s="3">
        <f t="shared" si="0"/>
        <v>160588.41962999999</v>
      </c>
      <c r="H130" s="3">
        <f t="shared" si="1"/>
        <v>0.51999999996041879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426404.81</v>
      </c>
      <c r="D131" s="2">
        <f>'PR-RAS'!E135</f>
        <v>409233.32999999996</v>
      </c>
      <c r="E131" s="2">
        <v>0</v>
      </c>
      <c r="F131" s="2">
        <v>0</v>
      </c>
      <c r="G131" s="3">
        <f t="shared" si="0"/>
        <v>161833.2911</v>
      </c>
      <c r="H131" s="3">
        <f t="shared" si="1"/>
        <v>0.51999999996041879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345304.7</v>
      </c>
      <c r="D132" s="2">
        <f>'PR-RAS'!E136</f>
        <v>376432.97</v>
      </c>
      <c r="E132" s="2">
        <v>0</v>
      </c>
      <c r="F132" s="2">
        <v>0</v>
      </c>
      <c r="G132" s="3">
        <f t="shared" si="0"/>
        <v>143860.35384</v>
      </c>
      <c r="H132" s="3">
        <f t="shared" si="1"/>
        <v>0.33000000001629815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64509.75</v>
      </c>
      <c r="D133" s="2">
        <f>'PR-RAS'!E137</f>
        <v>16210</v>
      </c>
      <c r="E133" s="2">
        <v>0</v>
      </c>
      <c r="F133" s="2">
        <v>0</v>
      </c>
      <c r="G133" s="3">
        <f t="shared" si="0"/>
        <v>12794.727000000001</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16590.36</v>
      </c>
      <c r="D134" s="2">
        <f>'PR-RAS'!E138</f>
        <v>16590.36</v>
      </c>
      <c r="E134" s="2">
        <v>0</v>
      </c>
      <c r="F134" s="2">
        <v>0</v>
      </c>
      <c r="G134" s="3">
        <f t="shared" si="0"/>
        <v>6619.553640000001</v>
      </c>
      <c r="H134" s="3">
        <f t="shared" si="1"/>
        <v>0.72000000000116415</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1778500.67</v>
      </c>
      <c r="D148" s="2">
        <f>'PR-RAS'!E152</f>
        <v>1919727.1699999997</v>
      </c>
      <c r="E148" s="2">
        <v>0</v>
      </c>
      <c r="F148" s="2">
        <v>0</v>
      </c>
      <c r="G148" s="3">
        <f t="shared" si="0"/>
        <v>825839.38646999991</v>
      </c>
      <c r="H148" s="3">
        <f t="shared" si="1"/>
        <v>0.49999999976716936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1464794.56</v>
      </c>
      <c r="D149" s="2">
        <f>'PR-RAS'!E153</f>
        <v>1589303.4099999997</v>
      </c>
      <c r="E149" s="2">
        <v>0</v>
      </c>
      <c r="F149" s="2">
        <v>0</v>
      </c>
      <c r="G149" s="3">
        <f t="shared" si="0"/>
        <v>687223.40423999983</v>
      </c>
      <c r="H149" s="3">
        <f t="shared" si="1"/>
        <v>0.84999999962747097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1222849.58</v>
      </c>
      <c r="D150" s="2">
        <f>'PR-RAS'!E154</f>
        <v>1314610.3999999999</v>
      </c>
      <c r="E150" s="2">
        <v>0</v>
      </c>
      <c r="F150" s="2">
        <v>0</v>
      </c>
      <c r="G150" s="3">
        <f t="shared" si="0"/>
        <v>573958.48661999998</v>
      </c>
      <c r="H150" s="3">
        <f t="shared" si="1"/>
        <v>0.81999999983236194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1222849.58</v>
      </c>
      <c r="D151" s="2">
        <f>'PR-RAS'!E155</f>
        <v>1314610.3999999999</v>
      </c>
      <c r="E151" s="2">
        <v>0</v>
      </c>
      <c r="F151" s="2">
        <v>0</v>
      </c>
      <c r="G151" s="3">
        <f t="shared" si="0"/>
        <v>577810.55699999991</v>
      </c>
      <c r="H151" s="3">
        <f t="shared" si="1"/>
        <v>0.81999999983236194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48867.7</v>
      </c>
      <c r="D155" s="2">
        <f>'PR-RAS'!E159</f>
        <v>57782.13</v>
      </c>
      <c r="E155" s="2">
        <v>0</v>
      </c>
      <c r="F155" s="2">
        <v>0</v>
      </c>
      <c r="G155" s="3">
        <f t="shared" si="0"/>
        <v>25322.521839999998</v>
      </c>
      <c r="H155" s="3">
        <f t="shared" si="1"/>
        <v>0.43000000000029104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193077.28</v>
      </c>
      <c r="D156" s="2">
        <f>'PR-RAS'!E160</f>
        <v>216910.88</v>
      </c>
      <c r="E156" s="2">
        <v>0</v>
      </c>
      <c r="F156" s="2">
        <v>0</v>
      </c>
      <c r="G156" s="3">
        <f t="shared" si="0"/>
        <v>97169.351200000005</v>
      </c>
      <c r="H156" s="3">
        <f t="shared" si="1"/>
        <v>0.39999999999417923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193077.28</v>
      </c>
      <c r="D158" s="2">
        <f>'PR-RAS'!E162</f>
        <v>216910.88</v>
      </c>
      <c r="E158" s="2">
        <v>0</v>
      </c>
      <c r="F158" s="2">
        <v>0</v>
      </c>
      <c r="G158" s="3">
        <f t="shared" si="0"/>
        <v>98423.149280000012</v>
      </c>
      <c r="H158" s="3">
        <f t="shared" si="1"/>
        <v>0.39999999999417923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308571.92</v>
      </c>
      <c r="D160" s="2">
        <f>'PR-RAS'!E164</f>
        <v>327167.48000000004</v>
      </c>
      <c r="E160" s="2">
        <v>0</v>
      </c>
      <c r="F160" s="2">
        <v>0</v>
      </c>
      <c r="G160" s="3">
        <f t="shared" si="0"/>
        <v>153102.19392000002</v>
      </c>
      <c r="H160" s="3">
        <f t="shared" si="1"/>
        <v>0.56000000005587935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36541.72</v>
      </c>
      <c r="D161" s="2">
        <f>'PR-RAS'!E165</f>
        <v>46167.850000000006</v>
      </c>
      <c r="E161" s="2">
        <v>0</v>
      </c>
      <c r="F161" s="2">
        <v>0</v>
      </c>
      <c r="G161" s="3">
        <f t="shared" si="0"/>
        <v>20620.387200000001</v>
      </c>
      <c r="H161" s="3">
        <f t="shared" si="1"/>
        <v>0.42999999999301508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4561.9399999999996</v>
      </c>
      <c r="D162" s="2">
        <f>'PR-RAS'!E166</f>
        <v>9463.3700000000008</v>
      </c>
      <c r="E162" s="2">
        <v>0</v>
      </c>
      <c r="F162" s="2">
        <v>0</v>
      </c>
      <c r="G162" s="3">
        <f t="shared" si="0"/>
        <v>3781.6774800000003</v>
      </c>
      <c r="H162" s="3">
        <f t="shared" si="1"/>
        <v>0.43000000000120053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30133.67</v>
      </c>
      <c r="D163" s="2">
        <f>'PR-RAS'!E167</f>
        <v>34849.910000000003</v>
      </c>
      <c r="E163" s="2">
        <v>0</v>
      </c>
      <c r="F163" s="2">
        <v>0</v>
      </c>
      <c r="G163" s="3">
        <f t="shared" si="0"/>
        <v>16173.025380000001</v>
      </c>
      <c r="H163" s="3">
        <f t="shared" si="1"/>
        <v>0.41999999999825377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1846.11</v>
      </c>
      <c r="D164" s="2">
        <f>'PR-RAS'!E168</f>
        <v>1854.57</v>
      </c>
      <c r="E164" s="2">
        <v>0</v>
      </c>
      <c r="F164" s="2">
        <v>0</v>
      </c>
      <c r="G164" s="3">
        <f t="shared" si="0"/>
        <v>905.50575000000003</v>
      </c>
      <c r="H164" s="3">
        <f t="shared" si="1"/>
        <v>0.53999999999996362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130671.75</v>
      </c>
      <c r="D166" s="2">
        <f>'PR-RAS'!E170</f>
        <v>135465.99</v>
      </c>
      <c r="E166" s="2">
        <v>0</v>
      </c>
      <c r="F166" s="2">
        <v>0</v>
      </c>
      <c r="G166" s="3">
        <f t="shared" si="0"/>
        <v>66264.615449999998</v>
      </c>
      <c r="H166" s="3">
        <f t="shared" si="1"/>
        <v>0.26000000000931323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9721.2900000000009</v>
      </c>
      <c r="D167" s="2">
        <f>'PR-RAS'!E171</f>
        <v>7965.82</v>
      </c>
      <c r="E167" s="2">
        <v>0</v>
      </c>
      <c r="F167" s="2">
        <v>0</v>
      </c>
      <c r="G167" s="3">
        <f t="shared" si="0"/>
        <v>4258.3863799999999</v>
      </c>
      <c r="H167" s="3">
        <f t="shared" si="1"/>
        <v>0.47000000000116415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85206.13</v>
      </c>
      <c r="D168" s="2">
        <f>'PR-RAS'!E172</f>
        <v>84349.28</v>
      </c>
      <c r="E168" s="2">
        <v>0</v>
      </c>
      <c r="F168" s="2">
        <v>0</v>
      </c>
      <c r="G168" s="3">
        <f t="shared" si="0"/>
        <v>42402.083230000004</v>
      </c>
      <c r="H168" s="3">
        <f t="shared" si="1"/>
        <v>0.41000000000349246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31402.06</v>
      </c>
      <c r="D169" s="2">
        <f>'PR-RAS'!E173</f>
        <v>37889.72</v>
      </c>
      <c r="E169" s="2">
        <v>0</v>
      </c>
      <c r="F169" s="2">
        <v>0</v>
      </c>
      <c r="G169" s="3">
        <f t="shared" si="0"/>
        <v>18006.492000000002</v>
      </c>
      <c r="H169" s="3">
        <f t="shared" si="1"/>
        <v>0.34000000000014552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3636.87</v>
      </c>
      <c r="D170" s="2">
        <f>'PR-RAS'!E174</f>
        <v>3982.37</v>
      </c>
      <c r="E170" s="2">
        <v>0</v>
      </c>
      <c r="F170" s="2">
        <v>0</v>
      </c>
      <c r="G170" s="3">
        <f t="shared" si="0"/>
        <v>1960.6720900000003</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301.75</v>
      </c>
      <c r="D171" s="2">
        <f>'PR-RAS'!E175</f>
        <v>0</v>
      </c>
      <c r="E171" s="2">
        <v>0</v>
      </c>
      <c r="F171" s="2">
        <v>0</v>
      </c>
      <c r="G171" s="3">
        <f t="shared" si="0"/>
        <v>51.297500000000007</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403.65</v>
      </c>
      <c r="D173" s="2">
        <f>'PR-RAS'!E177</f>
        <v>1278.8</v>
      </c>
      <c r="E173" s="2">
        <v>0</v>
      </c>
      <c r="F173" s="2">
        <v>0</v>
      </c>
      <c r="G173" s="3">
        <f t="shared" si="0"/>
        <v>509.33499999999998</v>
      </c>
      <c r="H173" s="3">
        <f t="shared" si="1"/>
        <v>0.55000000000006821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126085.94999999998</v>
      </c>
      <c r="D174" s="2">
        <f>'PR-RAS'!E178</f>
        <v>130005.57</v>
      </c>
      <c r="E174" s="2">
        <v>0</v>
      </c>
      <c r="F174" s="2">
        <v>0</v>
      </c>
      <c r="G174" s="3">
        <f t="shared" si="0"/>
        <v>66794.796569999991</v>
      </c>
      <c r="H174" s="3">
        <f t="shared" si="1"/>
        <v>0.48000000001047738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95468.09</v>
      </c>
      <c r="D175" s="2">
        <f>'PR-RAS'!E179</f>
        <v>87598.86</v>
      </c>
      <c r="E175" s="2">
        <v>0</v>
      </c>
      <c r="F175" s="2">
        <v>0</v>
      </c>
      <c r="G175" s="3">
        <f t="shared" si="0"/>
        <v>47095.850939999997</v>
      </c>
      <c r="H175" s="3">
        <f t="shared" si="1"/>
        <v>0.22999999999592546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5200.3100000000004</v>
      </c>
      <c r="D176" s="2">
        <f>'PR-RAS'!E180</f>
        <v>24026.22</v>
      </c>
      <c r="E176" s="2">
        <v>0</v>
      </c>
      <c r="F176" s="2">
        <v>0</v>
      </c>
      <c r="G176" s="3">
        <f t="shared" si="0"/>
        <v>9319.2312499999989</v>
      </c>
      <c r="H176" s="3">
        <f t="shared" si="1"/>
        <v>0.53000000000156433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3895.51</v>
      </c>
      <c r="D178" s="2">
        <f>'PR-RAS'!E182</f>
        <v>4933.3</v>
      </c>
      <c r="E178" s="2">
        <v>0</v>
      </c>
      <c r="F178" s="2">
        <v>0</v>
      </c>
      <c r="G178" s="3">
        <f t="shared" si="0"/>
        <v>2435.89347</v>
      </c>
      <c r="H178" s="3">
        <f t="shared" si="1"/>
        <v>0.78999999999996362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2676.04</v>
      </c>
      <c r="D179" s="2">
        <f>'PR-RAS'!E183</f>
        <v>0</v>
      </c>
      <c r="E179" s="2">
        <v>0</v>
      </c>
      <c r="F179" s="2">
        <v>0</v>
      </c>
      <c r="G179" s="3">
        <f t="shared" si="0"/>
        <v>476.33511999999996</v>
      </c>
      <c r="H179" s="3">
        <f t="shared" si="1"/>
        <v>3.999999999996362E-2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668.75</v>
      </c>
      <c r="D180" s="2">
        <f>'PR-RAS'!E184</f>
        <v>111.5</v>
      </c>
      <c r="E180" s="2">
        <v>0</v>
      </c>
      <c r="F180" s="2">
        <v>0</v>
      </c>
      <c r="G180" s="3">
        <f t="shared" si="0"/>
        <v>159.62324999999998</v>
      </c>
      <c r="H180" s="3">
        <f t="shared" si="1"/>
        <v>0.75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13655.68</v>
      </c>
      <c r="D181" s="2">
        <f>'PR-RAS'!E185</f>
        <v>4505.3599999999997</v>
      </c>
      <c r="E181" s="2">
        <v>0</v>
      </c>
      <c r="F181" s="2">
        <v>0</v>
      </c>
      <c r="G181" s="3">
        <f t="shared" si="0"/>
        <v>4079.9520000000002</v>
      </c>
      <c r="H181" s="3">
        <f t="shared" si="1"/>
        <v>0.67999999999938154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1775</v>
      </c>
      <c r="D182" s="2">
        <f>'PR-RAS'!E186</f>
        <v>2188.6</v>
      </c>
      <c r="E182" s="2">
        <v>0</v>
      </c>
      <c r="F182" s="2">
        <v>0</v>
      </c>
      <c r="G182" s="3">
        <f t="shared" si="0"/>
        <v>1113.5482</v>
      </c>
      <c r="H182" s="3">
        <f t="shared" si="1"/>
        <v>0.40000000000009095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2746.57</v>
      </c>
      <c r="D183" s="2">
        <f>'PR-RAS'!E187</f>
        <v>6641.73</v>
      </c>
      <c r="E183" s="2">
        <v>0</v>
      </c>
      <c r="F183" s="2">
        <v>0</v>
      </c>
      <c r="G183" s="3">
        <f t="shared" si="0"/>
        <v>2917.4654599999999</v>
      </c>
      <c r="H183" s="3">
        <f t="shared" si="1"/>
        <v>0.70000000000027285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15272.5</v>
      </c>
      <c r="D190" s="2">
        <f>'PR-RAS'!E194</f>
        <v>15528.07</v>
      </c>
      <c r="E190" s="2">
        <v>0</v>
      </c>
      <c r="F190" s="2">
        <v>0</v>
      </c>
      <c r="G190" s="3">
        <f t="shared" si="0"/>
        <v>8756.1129600000004</v>
      </c>
      <c r="H190" s="3">
        <f t="shared" si="1"/>
        <v>0.56999999999970896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3600</v>
      </c>
      <c r="D192" s="2">
        <f>'PR-RAS'!E196</f>
        <v>4140.83</v>
      </c>
      <c r="E192" s="2">
        <v>0</v>
      </c>
      <c r="F192" s="2">
        <v>0</v>
      </c>
      <c r="G192" s="3">
        <f t="shared" si="0"/>
        <v>2269.3970599999998</v>
      </c>
      <c r="H192" s="3">
        <f t="shared" si="1"/>
        <v>0.17000000000007276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1032</v>
      </c>
      <c r="D193" s="2">
        <f>'PR-RAS'!E197</f>
        <v>2477.62</v>
      </c>
      <c r="E193" s="2">
        <v>0</v>
      </c>
      <c r="F193" s="2">
        <v>0</v>
      </c>
      <c r="G193" s="3">
        <f t="shared" si="0"/>
        <v>1149.55008</v>
      </c>
      <c r="H193" s="3">
        <f t="shared" si="1"/>
        <v>0.38000000000010914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165</v>
      </c>
      <c r="D194" s="2">
        <f>'PR-RAS'!E198</f>
        <v>168</v>
      </c>
      <c r="E194" s="2">
        <v>0</v>
      </c>
      <c r="F194" s="2">
        <v>0</v>
      </c>
      <c r="G194" s="3">
        <f t="shared" si="0"/>
        <v>96.692999999999998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63.72</v>
      </c>
      <c r="D195" s="2">
        <f>'PR-RAS'!E199</f>
        <v>63.72</v>
      </c>
      <c r="E195" s="2">
        <v>0</v>
      </c>
      <c r="F195" s="2">
        <v>0</v>
      </c>
      <c r="G195" s="3">
        <f t="shared" si="0"/>
        <v>37.085039999999999</v>
      </c>
      <c r="H195" s="3">
        <f t="shared" si="1"/>
        <v>0.56000000000000227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10411.780000000001</v>
      </c>
      <c r="D197" s="2">
        <f>'PR-RAS'!E201</f>
        <v>8677.9</v>
      </c>
      <c r="E197" s="2">
        <v>0</v>
      </c>
      <c r="F197" s="2">
        <v>0</v>
      </c>
      <c r="G197" s="3">
        <f t="shared" si="0"/>
        <v>5442.4456800000007</v>
      </c>
      <c r="H197" s="3">
        <f t="shared" si="1"/>
        <v>0.31999999999970896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5134.1899999999996</v>
      </c>
      <c r="D198" s="2">
        <f>'PR-RAS'!E202</f>
        <v>3256.28</v>
      </c>
      <c r="E198" s="2">
        <v>0</v>
      </c>
      <c r="F198" s="2">
        <v>0</v>
      </c>
      <c r="G198" s="3">
        <f t="shared" si="0"/>
        <v>2294.4097500000003</v>
      </c>
      <c r="H198" s="3">
        <f t="shared" si="1"/>
        <v>0.46999999999979991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5077.75</v>
      </c>
      <c r="D204" s="2">
        <f>'PR-RAS'!E208</f>
        <v>3131.82</v>
      </c>
      <c r="E204" s="2">
        <v>0</v>
      </c>
      <c r="F204" s="2">
        <v>0</v>
      </c>
      <c r="G204" s="3">
        <f t="shared" si="0"/>
        <v>2302.3021699999999</v>
      </c>
      <c r="H204" s="3">
        <f t="shared" si="1"/>
        <v>0.42999999999983629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5077.75</v>
      </c>
      <c r="D207" s="2">
        <f>'PR-RAS'!E211</f>
        <v>3131.82</v>
      </c>
      <c r="E207" s="2">
        <v>0</v>
      </c>
      <c r="F207" s="2">
        <v>0</v>
      </c>
      <c r="G207" s="3">
        <f t="shared" si="0"/>
        <v>2336.3263399999996</v>
      </c>
      <c r="H207" s="3">
        <f t="shared" si="1"/>
        <v>0.42999999999983629</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56.44</v>
      </c>
      <c r="D212" s="2">
        <f>'PR-RAS'!E216</f>
        <v>124.46</v>
      </c>
      <c r="E212" s="2">
        <v>0</v>
      </c>
      <c r="F212" s="2">
        <v>0</v>
      </c>
      <c r="G212" s="3">
        <f t="shared" si="0"/>
        <v>64.430959999999999</v>
      </c>
      <c r="H212" s="3">
        <f t="shared" si="1"/>
        <v>0.89999999999999147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56.44</v>
      </c>
      <c r="D213" s="2">
        <f>'PR-RAS'!E217</f>
        <v>124.46</v>
      </c>
      <c r="E213" s="2">
        <v>0</v>
      </c>
      <c r="F213" s="2">
        <v>0</v>
      </c>
      <c r="G213" s="3">
        <f t="shared" si="0"/>
        <v>64.736320000000006</v>
      </c>
      <c r="H213" s="3">
        <f t="shared" si="1"/>
        <v>0.89999999999999147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1778500.67</v>
      </c>
      <c r="D295" s="2">
        <f>'PR-RAS'!E299</f>
        <v>1919727.1699999997</v>
      </c>
      <c r="E295" s="2">
        <v>0</v>
      </c>
      <c r="F295" s="2">
        <v>0</v>
      </c>
      <c r="G295" s="3">
        <f t="shared" si="12"/>
        <v>1651678.7729399998</v>
      </c>
      <c r="H295" s="3">
        <f t="shared" si="13"/>
        <v>0.49999999976716936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124015.71999999997</v>
      </c>
      <c r="D296" s="2">
        <f>'PR-RAS'!E300</f>
        <v>61151.730000000214</v>
      </c>
      <c r="E296" s="2">
        <v>0</v>
      </c>
      <c r="F296" s="2">
        <v>0</v>
      </c>
      <c r="G296" s="3">
        <f t="shared" si="12"/>
        <v>72664.158100000117</v>
      </c>
      <c r="H296" s="3">
        <f t="shared" si="13"/>
        <v>0.54999999981373549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1743616.68</v>
      </c>
      <c r="E298" s="2">
        <v>0</v>
      </c>
      <c r="F298" s="2">
        <v>0</v>
      </c>
      <c r="G298" s="3">
        <f t="shared" si="12"/>
        <v>1035708.3079199999</v>
      </c>
      <c r="H298" s="3">
        <f t="shared" si="13"/>
        <v>0.32000000006519258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15429.42</v>
      </c>
      <c r="D299" s="2">
        <f>'PR-RAS'!E303</f>
        <v>0</v>
      </c>
      <c r="E299" s="2">
        <v>0</v>
      </c>
      <c r="F299" s="2">
        <v>0</v>
      </c>
      <c r="G299" s="3">
        <f t="shared" si="12"/>
        <v>4597.9671600000001</v>
      </c>
      <c r="H299" s="3">
        <f t="shared" si="13"/>
        <v>0.42000000000007276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248265.92</v>
      </c>
      <c r="E300" s="2">
        <v>0</v>
      </c>
      <c r="F300" s="2">
        <v>0</v>
      </c>
      <c r="G300" s="3">
        <f t="shared" si="12"/>
        <v>148463.02016000001</v>
      </c>
      <c r="H300" s="3">
        <f t="shared" si="13"/>
        <v>7.9999999987194315E-2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520.47</v>
      </c>
      <c r="E301" s="2">
        <v>0</v>
      </c>
      <c r="F301" s="2">
        <v>0</v>
      </c>
      <c r="G301" s="3">
        <f t="shared" si="12"/>
        <v>312.28199999999998</v>
      </c>
      <c r="H301" s="3">
        <f t="shared" si="13"/>
        <v>0.47000000000002728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66254.990000000005</v>
      </c>
      <c r="D355" s="2">
        <f>'PR-RAS'!E360</f>
        <v>21246.43</v>
      </c>
      <c r="E355" s="2">
        <v>0</v>
      </c>
      <c r="F355" s="2">
        <v>0</v>
      </c>
      <c r="G355" s="3">
        <f t="shared" si="12"/>
        <v>38496.738899999997</v>
      </c>
      <c r="H355" s="3">
        <f t="shared" si="13"/>
        <v>0.43999999999505235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66254.990000000005</v>
      </c>
      <c r="D368" s="2">
        <f>'PR-RAS'!E373</f>
        <v>17996.43</v>
      </c>
      <c r="E368" s="2">
        <v>0</v>
      </c>
      <c r="F368" s="2">
        <v>0</v>
      </c>
      <c r="G368" s="3">
        <f t="shared" si="12"/>
        <v>37524.960950000001</v>
      </c>
      <c r="H368" s="3">
        <f t="shared" si="13"/>
        <v>0.43999999999505235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41346.35</v>
      </c>
      <c r="D374" s="2">
        <f>'PR-RAS'!E379</f>
        <v>16662.48</v>
      </c>
      <c r="E374" s="2">
        <v>0</v>
      </c>
      <c r="F374" s="2">
        <v>0</v>
      </c>
      <c r="G374" s="3">
        <f t="shared" si="12"/>
        <v>27852.39863</v>
      </c>
      <c r="H374" s="3">
        <f t="shared" si="13"/>
        <v>0.82999999999810825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1711.6</v>
      </c>
      <c r="D375" s="2">
        <f>'PR-RAS'!E380</f>
        <v>15215.48</v>
      </c>
      <c r="E375" s="2">
        <v>0</v>
      </c>
      <c r="F375" s="2">
        <v>0</v>
      </c>
      <c r="G375" s="3">
        <f t="shared" si="12"/>
        <v>12021.317439999999</v>
      </c>
      <c r="H375" s="3">
        <f t="shared" si="13"/>
        <v>0.87999999999965439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39634.75</v>
      </c>
      <c r="D377" s="2">
        <f>'PR-RAS'!E382</f>
        <v>0</v>
      </c>
      <c r="E377" s="2">
        <v>0</v>
      </c>
      <c r="F377" s="2">
        <v>0</v>
      </c>
      <c r="G377" s="3">
        <f t="shared" si="12"/>
        <v>14902.665999999999</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1447</v>
      </c>
      <c r="E379" s="2">
        <v>0</v>
      </c>
      <c r="F379" s="2">
        <v>0</v>
      </c>
      <c r="G379" s="3">
        <f t="shared" si="12"/>
        <v>1093.932</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24875</v>
      </c>
      <c r="D383" s="2">
        <f>'PR-RAS'!E388</f>
        <v>0</v>
      </c>
      <c r="E383" s="2">
        <v>0</v>
      </c>
      <c r="F383" s="2">
        <v>0</v>
      </c>
      <c r="G383" s="3">
        <f t="shared" si="12"/>
        <v>9502.25</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24875</v>
      </c>
      <c r="D384" s="2">
        <f>'PR-RAS'!E389</f>
        <v>0</v>
      </c>
      <c r="E384" s="2">
        <v>0</v>
      </c>
      <c r="F384" s="2">
        <v>0</v>
      </c>
      <c r="G384" s="3">
        <f t="shared" si="12"/>
        <v>9527.125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33.64</v>
      </c>
      <c r="D388" s="2">
        <f>'PR-RAS'!E393</f>
        <v>1333.95</v>
      </c>
      <c r="E388" s="2">
        <v>0</v>
      </c>
      <c r="F388" s="2">
        <v>0</v>
      </c>
      <c r="G388" s="3">
        <f t="shared" si="12"/>
        <v>1045.4959799999999</v>
      </c>
      <c r="H388" s="3">
        <f t="shared" si="13"/>
        <v>0.40999999999995396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33.64</v>
      </c>
      <c r="D389" s="2">
        <f>'PR-RAS'!E394</f>
        <v>1333.95</v>
      </c>
      <c r="E389" s="2">
        <v>0</v>
      </c>
      <c r="F389" s="2">
        <v>0</v>
      </c>
      <c r="G389" s="3">
        <f t="shared" si="12"/>
        <v>1048.1975199999999</v>
      </c>
      <c r="H389" s="3">
        <f t="shared" si="13"/>
        <v>0.40999999999995396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3250</v>
      </c>
      <c r="E407" s="2">
        <v>0</v>
      </c>
      <c r="F407" s="2">
        <v>0</v>
      </c>
      <c r="G407" s="3">
        <f t="shared" si="12"/>
        <v>2639</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3250</v>
      </c>
      <c r="E408" s="2">
        <v>0</v>
      </c>
      <c r="F408" s="2">
        <v>0</v>
      </c>
      <c r="G408" s="3">
        <f t="shared" si="12"/>
        <v>2645.5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66254.990000000005</v>
      </c>
      <c r="D413" s="2">
        <f>'PR-RAS'!E418</f>
        <v>21246.43</v>
      </c>
      <c r="E413" s="2">
        <v>0</v>
      </c>
      <c r="F413" s="2">
        <v>0</v>
      </c>
      <c r="G413" s="3">
        <f t="shared" si="12"/>
        <v>44804.114199999996</v>
      </c>
      <c r="H413" s="3">
        <f t="shared" si="13"/>
        <v>0.43999999999505235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1869531.39</v>
      </c>
      <c r="E415" s="2">
        <v>0</v>
      </c>
      <c r="F415" s="2">
        <v>0</v>
      </c>
      <c r="G415" s="3">
        <f t="shared" si="12"/>
        <v>1547971.9909199998</v>
      </c>
      <c r="H415" s="3">
        <f t="shared" si="13"/>
        <v>0.38999999989755452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1902516.39</v>
      </c>
      <c r="D417" s="2">
        <f>'PR-RAS'!E422</f>
        <v>1980878.9</v>
      </c>
      <c r="E417" s="2">
        <v>0</v>
      </c>
      <c r="F417" s="2">
        <v>0</v>
      </c>
      <c r="G417" s="3">
        <f t="shared" si="12"/>
        <v>2439538.0630399995</v>
      </c>
      <c r="H417" s="3">
        <f t="shared" si="13"/>
        <v>0.48999999999068677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1844755.66</v>
      </c>
      <c r="D418" s="2">
        <f>'PR-RAS'!E423</f>
        <v>1940973.5999999996</v>
      </c>
      <c r="E418" s="2">
        <v>0</v>
      </c>
      <c r="F418" s="2">
        <v>0</v>
      </c>
      <c r="G418" s="3">
        <f t="shared" si="12"/>
        <v>2388035.0926199998</v>
      </c>
      <c r="H418" s="3">
        <f t="shared" si="13"/>
        <v>0.74000000045634806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57760.729999999981</v>
      </c>
      <c r="D419" s="2">
        <f>'PR-RAS'!E424</f>
        <v>39905.300000000279</v>
      </c>
      <c r="E419" s="2">
        <v>0</v>
      </c>
      <c r="F419" s="2">
        <v>0</v>
      </c>
      <c r="G419" s="3">
        <f t="shared" si="12"/>
        <v>57504.815940000226</v>
      </c>
      <c r="H419" s="3">
        <f t="shared" si="13"/>
        <v>0.57000000029802322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15429.42</v>
      </c>
      <c r="D422" s="2">
        <f>'PR-RAS'!E427</f>
        <v>125914.70999999996</v>
      </c>
      <c r="E422" s="2">
        <v>0</v>
      </c>
      <c r="F422" s="2">
        <v>0</v>
      </c>
      <c r="G422" s="3">
        <f t="shared" si="12"/>
        <v>112515.97163999996</v>
      </c>
      <c r="H422" s="3">
        <f t="shared" si="13"/>
        <v>0.71000000003732566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248265.92</v>
      </c>
      <c r="E423" s="2">
        <v>0</v>
      </c>
      <c r="F423" s="2">
        <v>0</v>
      </c>
      <c r="G423" s="3">
        <f t="shared" si="12"/>
        <v>209536.43648</v>
      </c>
      <c r="H423" s="3">
        <f t="shared" si="13"/>
        <v>7.9999999987194315E-2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16590.36</v>
      </c>
      <c r="D529" s="2">
        <f>'PR-RAS'!E535</f>
        <v>16590.36</v>
      </c>
      <c r="E529" s="2">
        <v>0</v>
      </c>
      <c r="F529" s="2">
        <v>0</v>
      </c>
      <c r="G529" s="3">
        <f t="shared" ref="G529:G836" si="14">(B529/1000)*(C529*1+D529*2)</f>
        <v>26279.130240000002</v>
      </c>
      <c r="H529" s="3">
        <f t="shared" ref="H529:H836" si="15">ABS(C529-ROUND(C529,0))+ABS(D529-ROUND(D529,0))</f>
        <v>0.72000000000116415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16590.36</v>
      </c>
      <c r="D591" s="2">
        <f>'PR-RAS'!E597</f>
        <v>16590.36</v>
      </c>
      <c r="E591" s="2">
        <v>0</v>
      </c>
      <c r="F591" s="2">
        <v>0</v>
      </c>
      <c r="G591" s="3">
        <f t="shared" si="14"/>
        <v>29364.9372</v>
      </c>
      <c r="H591" s="3">
        <f t="shared" si="15"/>
        <v>0.72000000000116415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16590.36</v>
      </c>
      <c r="D603" s="2">
        <f>'PR-RAS'!E609</f>
        <v>16590.36</v>
      </c>
      <c r="E603" s="2">
        <v>0</v>
      </c>
      <c r="F603" s="2">
        <v>0</v>
      </c>
      <c r="G603" s="3">
        <f t="shared" si="14"/>
        <v>29962.190159999998</v>
      </c>
      <c r="H603" s="3">
        <f t="shared" si="15"/>
        <v>0.72000000000116415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16590.36</v>
      </c>
      <c r="D604" s="2">
        <f>'PR-RAS'!E610</f>
        <v>16590.36</v>
      </c>
      <c r="E604" s="2">
        <v>0</v>
      </c>
      <c r="F604" s="2">
        <v>0</v>
      </c>
      <c r="G604" s="3">
        <f t="shared" si="14"/>
        <v>30011.961240000001</v>
      </c>
      <c r="H604" s="3">
        <f t="shared" si="15"/>
        <v>0.72000000000116415</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16590.36</v>
      </c>
      <c r="D634" s="2">
        <f>'PR-RAS'!E640</f>
        <v>16590.36</v>
      </c>
      <c r="E634" s="2">
        <v>0</v>
      </c>
      <c r="F634" s="2">
        <v>0</v>
      </c>
      <c r="G634" s="3">
        <f t="shared" si="14"/>
        <v>31505.093640000003</v>
      </c>
      <c r="H634" s="3">
        <f t="shared" si="15"/>
        <v>0.72000000000116415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132722.85999999999</v>
      </c>
      <c r="E636" s="2">
        <v>0</v>
      </c>
      <c r="F636" s="2">
        <v>0</v>
      </c>
      <c r="G636" s="3">
        <f t="shared" si="14"/>
        <v>168558.03219999999</v>
      </c>
      <c r="H636" s="3">
        <f t="shared" si="15"/>
        <v>0.14000000001396984</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1902516.39</v>
      </c>
      <c r="D637" s="2">
        <f>'PR-RAS'!E643</f>
        <v>1980878.9</v>
      </c>
      <c r="E637" s="2">
        <v>0</v>
      </c>
      <c r="F637" s="2">
        <v>0</v>
      </c>
      <c r="G637" s="3">
        <f t="shared" si="14"/>
        <v>3729678.38484</v>
      </c>
      <c r="H637" s="3">
        <f t="shared" si="15"/>
        <v>0.48999999999068677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1861346.02</v>
      </c>
      <c r="D638" s="2">
        <f>'PR-RAS'!E644</f>
        <v>1957563.9599999997</v>
      </c>
      <c r="E638" s="2">
        <v>0</v>
      </c>
      <c r="F638" s="2">
        <v>0</v>
      </c>
      <c r="G638" s="3">
        <f t="shared" si="14"/>
        <v>3679613.8997799996</v>
      </c>
      <c r="H638" s="3">
        <f t="shared" si="15"/>
        <v>6.0000000288709998E-2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41170.369999999879</v>
      </c>
      <c r="D639" s="2">
        <f>'PR-RAS'!E645</f>
        <v>23314.940000000177</v>
      </c>
      <c r="E639" s="2">
        <v>0</v>
      </c>
      <c r="F639" s="2">
        <v>0</v>
      </c>
      <c r="G639" s="3">
        <f t="shared" si="14"/>
        <v>56016.559500000149</v>
      </c>
      <c r="H639" s="3">
        <f t="shared" si="15"/>
        <v>0.42999999970197678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15429.42</v>
      </c>
      <c r="D642" s="2">
        <f>'PR-RAS'!E648</f>
        <v>258637.56999999995</v>
      </c>
      <c r="E642" s="2">
        <v>0</v>
      </c>
      <c r="F642" s="2">
        <v>0</v>
      </c>
      <c r="G642" s="3">
        <f t="shared" si="14"/>
        <v>341463.62295999995</v>
      </c>
      <c r="H642" s="3">
        <f t="shared" si="15"/>
        <v>0.8500000000512955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25740.949999999881</v>
      </c>
      <c r="D643" s="2">
        <f>'PR-RAS'!E649</f>
        <v>0</v>
      </c>
      <c r="E643" s="2">
        <v>0</v>
      </c>
      <c r="F643" s="2">
        <v>0</v>
      </c>
      <c r="G643" s="3">
        <f t="shared" si="14"/>
        <v>16525.689899999925</v>
      </c>
      <c r="H643" s="3">
        <f t="shared" si="15"/>
        <v>5.0000000119325705E-2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235322.62999999977</v>
      </c>
      <c r="E644" s="2">
        <v>0</v>
      </c>
      <c r="F644" s="2">
        <v>0</v>
      </c>
      <c r="G644" s="3">
        <f t="shared" si="14"/>
        <v>302624.90217999974</v>
      </c>
      <c r="H644" s="3">
        <f t="shared" si="15"/>
        <v>0.37000000022817403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102</v>
      </c>
      <c r="D651" s="2">
        <f>'PR-RAS'!E658</f>
        <v>120</v>
      </c>
      <c r="E651" s="2">
        <v>0</v>
      </c>
      <c r="F651" s="2">
        <v>0</v>
      </c>
      <c r="G651" s="3">
        <f t="shared" si="14"/>
        <v>222.3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92</v>
      </c>
      <c r="D653" s="2">
        <f>'PR-RAS'!E660</f>
        <v>103</v>
      </c>
      <c r="E653" s="2">
        <v>0</v>
      </c>
      <c r="F653" s="2">
        <v>0</v>
      </c>
      <c r="G653" s="3">
        <f t="shared" si="14"/>
        <v>194.29600000000002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1410328.22</v>
      </c>
      <c r="D676" s="2">
        <f>'PR-RAS'!E683</f>
        <v>1515534.53</v>
      </c>
      <c r="E676" s="2">
        <v>0</v>
      </c>
      <c r="F676" s="2">
        <v>0</v>
      </c>
      <c r="G676" s="3">
        <f t="shared" si="14"/>
        <v>2997943.1640000003</v>
      </c>
      <c r="H676" s="3">
        <f t="shared" si="15"/>
        <v>0.68999999994412065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1356.5</v>
      </c>
      <c r="D677" s="2">
        <f>'PR-RAS'!E684</f>
        <v>1352</v>
      </c>
      <c r="E677" s="2">
        <v>0</v>
      </c>
      <c r="F677" s="2">
        <v>0</v>
      </c>
      <c r="G677" s="3">
        <f t="shared" si="14"/>
        <v>2744.8980000000001</v>
      </c>
      <c r="H677" s="3">
        <f t="shared" si="15"/>
        <v>0.5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109.94</v>
      </c>
      <c r="D678" s="2">
        <f>'PR-RAS'!E685</f>
        <v>47.15</v>
      </c>
      <c r="E678" s="2">
        <v>0</v>
      </c>
      <c r="F678" s="2">
        <v>0</v>
      </c>
      <c r="G678" s="3">
        <f t="shared" si="14"/>
        <v>138.27048000000002</v>
      </c>
      <c r="H678" s="3">
        <f t="shared" si="15"/>
        <v>0.21000000000000085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32883.32</v>
      </c>
      <c r="D717" s="2">
        <f>'PR-RAS'!E724</f>
        <v>38692.910000000003</v>
      </c>
      <c r="E717" s="2">
        <v>0</v>
      </c>
      <c r="F717" s="2">
        <v>0</v>
      </c>
      <c r="G717" s="3">
        <f t="shared" si="14"/>
        <v>78952.704240000006</v>
      </c>
      <c r="H717" s="3">
        <f t="shared" si="15"/>
        <v>0.4099999999962165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6282.5</v>
      </c>
      <c r="E719" s="2">
        <v>0</v>
      </c>
      <c r="F719" s="2">
        <v>0</v>
      </c>
      <c r="G719" s="3">
        <f t="shared" si="14"/>
        <v>9021.67</v>
      </c>
      <c r="H719" s="3">
        <f t="shared" si="15"/>
        <v>0.5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3137.75</v>
      </c>
      <c r="E725" s="2">
        <v>0</v>
      </c>
      <c r="F725" s="2">
        <v>0</v>
      </c>
      <c r="G725" s="3">
        <f t="shared" si="14"/>
        <v>4543.4619999999995</v>
      </c>
      <c r="H725" s="3">
        <f t="shared" si="15"/>
        <v>0.25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4205.01</v>
      </c>
      <c r="D726" s="2">
        <f>'PR-RAS'!E733</f>
        <v>3972.96</v>
      </c>
      <c r="E726" s="2">
        <v>0</v>
      </c>
      <c r="F726" s="2">
        <v>0</v>
      </c>
      <c r="G726" s="3">
        <f t="shared" si="14"/>
        <v>8809.42425</v>
      </c>
      <c r="H726" s="3">
        <f t="shared" si="15"/>
        <v>5.0000000000181899E-2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30133.67</v>
      </c>
      <c r="D727" s="2">
        <f>'PR-RAS'!E734</f>
        <v>34849.910000000003</v>
      </c>
      <c r="E727" s="2">
        <v>0</v>
      </c>
      <c r="F727" s="2">
        <v>0</v>
      </c>
      <c r="G727" s="3">
        <f t="shared" si="14"/>
        <v>72479.113740000001</v>
      </c>
      <c r="H727" s="3">
        <f t="shared" si="15"/>
        <v>0.41999999999825377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668.75</v>
      </c>
      <c r="D729" s="2">
        <f>'PR-RAS'!E736</f>
        <v>111.5</v>
      </c>
      <c r="E729" s="2">
        <v>0</v>
      </c>
      <c r="F729" s="2">
        <v>0</v>
      </c>
      <c r="G729" s="3">
        <f t="shared" si="14"/>
        <v>649.19399999999996</v>
      </c>
      <c r="H729" s="3">
        <f t="shared" si="15"/>
        <v>0.75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764.58</v>
      </c>
      <c r="E731" s="2">
        <v>0</v>
      </c>
      <c r="F731" s="2">
        <v>0</v>
      </c>
      <c r="G731" s="3">
        <f t="shared" si="14"/>
        <v>1116.2868000000001</v>
      </c>
      <c r="H731" s="3">
        <f t="shared" si="15"/>
        <v>0.41999999999995907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3600</v>
      </c>
      <c r="D735" s="2">
        <f>'PR-RAS'!E742</f>
        <v>0</v>
      </c>
      <c r="E735" s="2">
        <v>0</v>
      </c>
      <c r="F735" s="2">
        <v>0</v>
      </c>
      <c r="G735" s="3">
        <f t="shared" si="14"/>
        <v>2642.4</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5077.75</v>
      </c>
      <c r="D753" s="2">
        <f>'PR-RAS'!E760</f>
        <v>3131.82</v>
      </c>
      <c r="E753" s="2">
        <v>0</v>
      </c>
      <c r="F753" s="2">
        <v>0</v>
      </c>
      <c r="G753" s="3">
        <f t="shared" si="14"/>
        <v>8528.7252799999987</v>
      </c>
      <c r="H753" s="3">
        <f t="shared" si="15"/>
        <v>0.42999999999983629</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16590.36</v>
      </c>
      <c r="E974" s="2">
        <v>0</v>
      </c>
      <c r="F974" s="2">
        <v>0</v>
      </c>
      <c r="G974" s="3">
        <f t="shared" si="34"/>
        <v>32284.840560000001</v>
      </c>
      <c r="H974" s="3">
        <f t="shared" si="35"/>
        <v>0.36000000000058208</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16590.36</v>
      </c>
      <c r="D975" s="2">
        <f>'PR-RAS'!E982</f>
        <v>0</v>
      </c>
      <c r="E975" s="2">
        <v>0</v>
      </c>
      <c r="F975" s="2">
        <v>0</v>
      </c>
      <c r="G975" s="3">
        <f t="shared" si="34"/>
        <v>16159.01064</v>
      </c>
      <c r="H975" s="3">
        <f t="shared" si="35"/>
        <v>0.36000000000058208</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431298.53</v>
      </c>
      <c r="D1581" s="7"/>
      <c r="E1581" s="7">
        <v>0</v>
      </c>
      <c r="F1581" s="7">
        <v>0</v>
      </c>
      <c r="G1581" s="8">
        <f t="shared" ref="G1581:G1685" si="70">B1581/1000*C1581</f>
        <v>431.29853000000003</v>
      </c>
      <c r="H1581" s="8">
        <f t="shared" ref="H1581:H1685" si="71">ABS(C1581-ROUND(C1581,0))</f>
        <v>0.46999999997206032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1972599.13</v>
      </c>
      <c r="D1582" s="2">
        <v>0</v>
      </c>
      <c r="E1582" s="2">
        <v>0</v>
      </c>
      <c r="F1582" s="2">
        <v>0</v>
      </c>
      <c r="G1582" s="3">
        <f t="shared" si="70"/>
        <v>3945.1982599999997</v>
      </c>
      <c r="H1582" s="3">
        <f t="shared" si="71"/>
        <v>0.12999999988824129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31162.7</v>
      </c>
      <c r="D1583" s="2">
        <v>0</v>
      </c>
      <c r="E1583" s="2">
        <v>0</v>
      </c>
      <c r="F1583" s="2">
        <v>0</v>
      </c>
      <c r="G1583" s="3">
        <f t="shared" si="70"/>
        <v>93.488100000000003</v>
      </c>
      <c r="H1583" s="3">
        <f t="shared" si="71"/>
        <v>0.2999999999992724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1920190</v>
      </c>
      <c r="D1584" s="2">
        <v>0</v>
      </c>
      <c r="E1584" s="2">
        <v>0</v>
      </c>
      <c r="F1584" s="2">
        <v>0</v>
      </c>
      <c r="G1584" s="3">
        <f t="shared" si="70"/>
        <v>7680.76</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1589757.71</v>
      </c>
      <c r="D1585" s="2">
        <v>0</v>
      </c>
      <c r="E1585" s="2">
        <v>0</v>
      </c>
      <c r="F1585" s="2">
        <v>0</v>
      </c>
      <c r="G1585" s="3">
        <f t="shared" si="70"/>
        <v>7948.7885500000002</v>
      </c>
      <c r="H1585" s="3">
        <f t="shared" si="71"/>
        <v>0.2900000000372529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327176.01</v>
      </c>
      <c r="D1586" s="2">
        <v>0</v>
      </c>
      <c r="E1586" s="2">
        <v>0</v>
      </c>
      <c r="F1586" s="2">
        <v>0</v>
      </c>
      <c r="G1586" s="3">
        <f t="shared" si="70"/>
        <v>1963.0560600000001</v>
      </c>
      <c r="H1586" s="3">
        <f t="shared" si="71"/>
        <v>1.0000000009313226E-2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3256.28</v>
      </c>
      <c r="D1587" s="2">
        <v>0</v>
      </c>
      <c r="E1587" s="2">
        <v>0</v>
      </c>
      <c r="F1587" s="2">
        <v>0</v>
      </c>
      <c r="G1587" s="3">
        <f t="shared" si="70"/>
        <v>22.793960000000002</v>
      </c>
      <c r="H1587" s="3">
        <f t="shared" si="71"/>
        <v>0.28000000000020009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21246.43</v>
      </c>
      <c r="D1593" s="2">
        <v>0</v>
      </c>
      <c r="E1593" s="2">
        <v>0</v>
      </c>
      <c r="F1593" s="2">
        <v>0</v>
      </c>
      <c r="G1593" s="3">
        <f t="shared" si="70"/>
        <v>276.20358999999996</v>
      </c>
      <c r="H1593" s="3">
        <f t="shared" si="71"/>
        <v>0.43000000000029104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2003658.5100000002</v>
      </c>
      <c r="D1601" s="2">
        <v>0</v>
      </c>
      <c r="E1601" s="2">
        <v>0</v>
      </c>
      <c r="F1601" s="2">
        <v>0</v>
      </c>
      <c r="G1601" s="3">
        <f t="shared" si="70"/>
        <v>42076.828710000009</v>
      </c>
      <c r="H1601" s="3">
        <f t="shared" si="71"/>
        <v>0.48999999975785613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27411.83</v>
      </c>
      <c r="D1602" s="2">
        <v>0</v>
      </c>
      <c r="E1602" s="2">
        <v>0</v>
      </c>
      <c r="F1602" s="2">
        <v>0</v>
      </c>
      <c r="G1602" s="3">
        <f t="shared" si="70"/>
        <v>603.06025999999997</v>
      </c>
      <c r="H1602" s="3">
        <f t="shared" si="71"/>
        <v>0.16999999999825377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1938409.8900000001</v>
      </c>
      <c r="D1603" s="2">
        <v>0</v>
      </c>
      <c r="E1603" s="2">
        <v>0</v>
      </c>
      <c r="F1603" s="2">
        <v>0</v>
      </c>
      <c r="G1603" s="3">
        <f t="shared" si="70"/>
        <v>44583.427470000002</v>
      </c>
      <c r="H1603" s="3">
        <f t="shared" si="71"/>
        <v>0.10999999986961484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1587149.35</v>
      </c>
      <c r="D1604" s="2">
        <v>0</v>
      </c>
      <c r="E1604" s="2">
        <v>0</v>
      </c>
      <c r="F1604" s="2">
        <v>0</v>
      </c>
      <c r="G1604" s="3">
        <f t="shared" si="70"/>
        <v>38091.5844</v>
      </c>
      <c r="H1604" s="3">
        <f t="shared" si="71"/>
        <v>0.35000000009313226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348004.26</v>
      </c>
      <c r="D1605" s="2">
        <v>0</v>
      </c>
      <c r="E1605" s="2">
        <v>0</v>
      </c>
      <c r="F1605" s="2">
        <v>0</v>
      </c>
      <c r="G1605" s="3">
        <f t="shared" si="70"/>
        <v>8700.1064999999999</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3256.28</v>
      </c>
      <c r="D1606" s="2">
        <v>0</v>
      </c>
      <c r="E1606" s="2">
        <v>0</v>
      </c>
      <c r="F1606" s="2">
        <v>0</v>
      </c>
      <c r="G1606" s="3">
        <f t="shared" si="70"/>
        <v>84.66328</v>
      </c>
      <c r="H1606" s="3">
        <f t="shared" si="71"/>
        <v>0.28000000000020009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21246.43</v>
      </c>
      <c r="D1612" s="2">
        <v>0</v>
      </c>
      <c r="E1612" s="2">
        <v>0</v>
      </c>
      <c r="F1612" s="2">
        <v>0</v>
      </c>
      <c r="G1612" s="3">
        <f t="shared" si="70"/>
        <v>679.88576</v>
      </c>
      <c r="H1612" s="3">
        <f t="shared" si="71"/>
        <v>0.43000000000029104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16590.36</v>
      </c>
      <c r="D1613" s="2">
        <v>0</v>
      </c>
      <c r="E1613" s="2">
        <v>0</v>
      </c>
      <c r="F1613" s="2">
        <v>0</v>
      </c>
      <c r="G1613" s="3">
        <f t="shared" si="70"/>
        <v>547.48188000000005</v>
      </c>
      <c r="H1613" s="3">
        <f t="shared" si="71"/>
        <v>0.36000000000058208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16590.36</v>
      </c>
      <c r="D1617" s="2">
        <v>0</v>
      </c>
      <c r="E1617" s="2">
        <v>0</v>
      </c>
      <c r="F1617" s="2">
        <v>0</v>
      </c>
      <c r="G1617" s="3">
        <f t="shared" si="70"/>
        <v>613.84331999999995</v>
      </c>
      <c r="H1617" s="3">
        <f t="shared" si="71"/>
        <v>0.36000000000058208</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400239.14999999991</v>
      </c>
      <c r="D1620" s="2">
        <v>0</v>
      </c>
      <c r="E1620" s="2">
        <v>0</v>
      </c>
      <c r="F1620" s="2">
        <v>0</v>
      </c>
      <c r="G1620" s="3">
        <f t="shared" si="70"/>
        <v>16009.565999999997</v>
      </c>
      <c r="H1620" s="3">
        <f t="shared" si="71"/>
        <v>0.14999999990686774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400239.15</v>
      </c>
      <c r="D1680" s="2">
        <v>0</v>
      </c>
      <c r="E1680" s="2">
        <v>0</v>
      </c>
      <c r="F1680" s="2">
        <v>0</v>
      </c>
      <c r="G1680" s="3">
        <f t="shared" si="70"/>
        <v>40023.915000000008</v>
      </c>
      <c r="H1680" s="3">
        <f t="shared" si="71"/>
        <v>0.15000000002328306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21552.880000000001</v>
      </c>
      <c r="D1681" s="2">
        <v>0</v>
      </c>
      <c r="E1681" s="2">
        <v>0</v>
      </c>
      <c r="F1681" s="2">
        <v>0</v>
      </c>
      <c r="G1681" s="3">
        <f t="shared" si="70"/>
        <v>2176.8408800000002</v>
      </c>
      <c r="H1681" s="3">
        <f t="shared" si="71"/>
        <v>0.11999999999898137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262553.86</v>
      </c>
      <c r="D1682" s="2">
        <v>0</v>
      </c>
      <c r="E1682" s="2">
        <v>0</v>
      </c>
      <c r="F1682" s="2">
        <v>0</v>
      </c>
      <c r="G1682" s="3">
        <f t="shared" si="70"/>
        <v>26780.493719999999</v>
      </c>
      <c r="H1682" s="3">
        <f t="shared" si="71"/>
        <v>0.14000000001396984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116132.41</v>
      </c>
      <c r="D1684" s="2">
        <v>0</v>
      </c>
      <c r="E1684" s="2">
        <v>0</v>
      </c>
      <c r="F1684" s="2">
        <v>0</v>
      </c>
      <c r="G1684" s="3">
        <f>B1684/1000*C1684</f>
        <v>12077.770640000001</v>
      </c>
      <c r="H1684" s="3">
        <f>ABS(C1684-ROUND(C1684,0))</f>
        <v>0.41000000000349246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2019</v>
      </c>
      <c r="B1" s="408"/>
      <c r="C1" s="408"/>
    </row>
    <row r="2" spans="1:16" ht="33" customHeight="1" x14ac:dyDescent="0.2">
      <c r="A2" s="409" t="s">
        <v>2020</v>
      </c>
      <c r="B2" s="410"/>
      <c r="C2" s="407"/>
      <c r="D2" s="5"/>
      <c r="E2" s="5"/>
      <c r="F2" s="5"/>
      <c r="G2" s="5"/>
      <c r="H2" s="5"/>
      <c r="I2" s="5"/>
      <c r="J2" s="5"/>
      <c r="K2" s="5"/>
      <c r="L2" s="5"/>
      <c r="M2" s="5"/>
      <c r="N2" s="5"/>
      <c r="O2" s="5"/>
      <c r="P2" s="5"/>
    </row>
    <row r="3" spans="1:16" ht="18.75" customHeight="1" x14ac:dyDescent="0.2">
      <c r="A3" s="222" t="s">
        <v>2021</v>
      </c>
      <c r="B3" s="411" t="s">
        <v>2022</v>
      </c>
      <c r="C3" s="407"/>
      <c r="D3" s="5"/>
      <c r="E3" s="5"/>
      <c r="F3" s="5"/>
      <c r="G3" s="5"/>
      <c r="H3" s="5"/>
      <c r="I3" s="5"/>
      <c r="J3" s="5"/>
      <c r="K3" s="5"/>
      <c r="L3" s="5"/>
      <c r="M3" s="5"/>
      <c r="N3" s="5"/>
      <c r="O3" s="5"/>
      <c r="P3" s="5"/>
    </row>
    <row r="4" spans="1:16" ht="37.5" hidden="1" customHeight="1" x14ac:dyDescent="0.2">
      <c r="A4" s="223" t="s">
        <v>2023</v>
      </c>
      <c r="B4" s="406" t="s">
        <v>2024</v>
      </c>
      <c r="C4" s="407"/>
      <c r="D4" s="5"/>
      <c r="E4" s="5"/>
      <c r="F4" s="5"/>
      <c r="G4" s="5"/>
      <c r="H4" s="5"/>
      <c r="I4" s="5"/>
      <c r="J4" s="5"/>
      <c r="K4" s="5"/>
      <c r="L4" s="5"/>
      <c r="M4" s="5"/>
      <c r="N4" s="5"/>
      <c r="O4" s="5"/>
      <c r="P4" s="5"/>
    </row>
    <row r="5" spans="1:16" ht="48" hidden="1" customHeight="1" x14ac:dyDescent="0.2">
      <c r="A5" s="223" t="s">
        <v>2023</v>
      </c>
      <c r="B5" s="406" t="s">
        <v>2025</v>
      </c>
      <c r="C5" s="407"/>
      <c r="D5" s="5"/>
      <c r="E5" s="5"/>
      <c r="F5" s="5"/>
      <c r="G5" s="5"/>
      <c r="H5" s="5"/>
      <c r="I5" s="5"/>
      <c r="J5" s="5"/>
      <c r="K5" s="5"/>
      <c r="L5" s="5"/>
      <c r="M5" s="5"/>
      <c r="N5" s="5"/>
      <c r="O5" s="5"/>
      <c r="P5" s="5"/>
    </row>
    <row r="6" spans="1:16" ht="59.25" hidden="1" customHeight="1" x14ac:dyDescent="0.2">
      <c r="A6" s="223" t="s">
        <v>2023</v>
      </c>
      <c r="B6" s="406" t="s">
        <v>2026</v>
      </c>
      <c r="C6" s="407"/>
      <c r="D6" s="5"/>
      <c r="E6" s="5"/>
      <c r="F6" s="5"/>
      <c r="G6" s="5"/>
      <c r="H6" s="5"/>
      <c r="I6" s="5"/>
      <c r="J6" s="5"/>
      <c r="K6" s="5"/>
      <c r="L6" s="5"/>
      <c r="M6" s="5"/>
      <c r="N6" s="5"/>
      <c r="O6" s="5"/>
      <c r="P6" s="5"/>
    </row>
    <row r="7" spans="1:16" ht="48" hidden="1" customHeight="1" x14ac:dyDescent="0.2">
      <c r="A7" s="223" t="s">
        <v>2027</v>
      </c>
      <c r="B7" s="406" t="s">
        <v>2028</v>
      </c>
      <c r="C7" s="407"/>
      <c r="D7" s="5"/>
      <c r="E7" s="5"/>
      <c r="F7" s="5"/>
      <c r="G7" s="5"/>
      <c r="H7" s="5"/>
      <c r="I7" s="5"/>
      <c r="J7" s="5"/>
      <c r="K7" s="5"/>
      <c r="L7" s="5"/>
      <c r="M7" s="5"/>
      <c r="N7" s="5"/>
      <c r="O7" s="5"/>
      <c r="P7" s="5"/>
    </row>
    <row r="8" spans="1:16" ht="41.25" hidden="1" customHeight="1" x14ac:dyDescent="0.2">
      <c r="A8" s="223" t="s">
        <v>2029</v>
      </c>
      <c r="B8" s="406" t="s">
        <v>2030</v>
      </c>
      <c r="C8" s="407"/>
      <c r="D8" s="5"/>
      <c r="E8" s="5"/>
      <c r="F8" s="5"/>
      <c r="G8" s="5"/>
      <c r="H8" s="5"/>
      <c r="I8" s="5"/>
      <c r="J8" s="5"/>
      <c r="K8" s="5"/>
      <c r="L8" s="5"/>
      <c r="M8" s="5"/>
      <c r="N8" s="5"/>
      <c r="O8" s="5"/>
      <c r="P8" s="5"/>
    </row>
    <row r="9" spans="1:16" ht="59.25" hidden="1" customHeight="1" x14ac:dyDescent="0.2">
      <c r="A9" s="223" t="s">
        <v>2031</v>
      </c>
      <c r="B9" s="406" t="s">
        <v>2032</v>
      </c>
      <c r="C9" s="407"/>
      <c r="D9" s="5"/>
      <c r="E9" s="5"/>
      <c r="F9" s="5"/>
      <c r="G9" s="5"/>
      <c r="H9" s="5"/>
      <c r="I9" s="5"/>
      <c r="J9" s="5"/>
      <c r="K9" s="5"/>
      <c r="L9" s="5"/>
      <c r="M9" s="5"/>
      <c r="N9" s="5"/>
      <c r="O9" s="5"/>
      <c r="P9" s="5"/>
    </row>
    <row r="10" spans="1:16" ht="61.5" hidden="1" customHeight="1" x14ac:dyDescent="0.2">
      <c r="A10" s="223" t="s">
        <v>2031</v>
      </c>
      <c r="B10" s="406" t="s">
        <v>2033</v>
      </c>
      <c r="C10" s="407"/>
      <c r="D10" s="5"/>
      <c r="E10" s="5"/>
      <c r="F10" s="5"/>
      <c r="G10" s="5"/>
      <c r="H10" s="5"/>
      <c r="I10" s="5"/>
      <c r="J10" s="5"/>
      <c r="K10" s="5"/>
      <c r="L10" s="5"/>
      <c r="M10" s="5"/>
      <c r="N10" s="5"/>
      <c r="O10" s="5"/>
      <c r="P10" s="5"/>
    </row>
    <row r="11" spans="1:16" ht="43.5" hidden="1" customHeight="1" x14ac:dyDescent="0.2">
      <c r="A11" s="223" t="s">
        <v>2031</v>
      </c>
      <c r="B11" s="406" t="s">
        <v>2034</v>
      </c>
      <c r="C11" s="407"/>
      <c r="D11" s="5"/>
      <c r="E11" s="5"/>
      <c r="F11" s="5"/>
      <c r="G11" s="5"/>
      <c r="H11" s="5"/>
      <c r="I11" s="5"/>
      <c r="J11" s="5"/>
      <c r="K11" s="5"/>
      <c r="L11" s="5"/>
      <c r="M11" s="5"/>
      <c r="N11" s="5"/>
      <c r="O11" s="5"/>
      <c r="P11" s="5"/>
    </row>
    <row r="12" spans="1:16" ht="27.75" hidden="1" customHeight="1" x14ac:dyDescent="0.2">
      <c r="A12" s="223" t="s">
        <v>2035</v>
      </c>
      <c r="B12" s="406" t="s">
        <v>2036</v>
      </c>
      <c r="C12" s="407"/>
      <c r="D12" s="5"/>
      <c r="E12" s="5"/>
      <c r="F12" s="5"/>
      <c r="G12" s="5"/>
      <c r="H12" s="5"/>
      <c r="I12" s="5"/>
      <c r="J12" s="5"/>
      <c r="K12" s="5"/>
      <c r="L12" s="5"/>
      <c r="M12" s="5"/>
      <c r="N12" s="5"/>
      <c r="O12" s="5"/>
      <c r="P12" s="5"/>
    </row>
    <row r="13" spans="1:16" ht="27.75" hidden="1" customHeight="1" x14ac:dyDescent="0.2">
      <c r="A13" s="223" t="s">
        <v>2037</v>
      </c>
      <c r="B13" s="406" t="s">
        <v>2038</v>
      </c>
      <c r="C13" s="407"/>
      <c r="D13" s="5"/>
      <c r="E13" s="5"/>
      <c r="F13" s="5"/>
      <c r="G13" s="5"/>
      <c r="H13" s="5"/>
      <c r="I13" s="5"/>
      <c r="J13" s="5"/>
      <c r="K13" s="5"/>
      <c r="L13" s="5"/>
      <c r="M13" s="5"/>
      <c r="N13" s="5"/>
      <c r="O13" s="5"/>
      <c r="P13" s="5"/>
    </row>
    <row r="14" spans="1:16" ht="45.75" hidden="1" customHeight="1" x14ac:dyDescent="0.2">
      <c r="A14" s="223" t="s">
        <v>2039</v>
      </c>
      <c r="B14" s="406" t="s">
        <v>2040</v>
      </c>
      <c r="C14" s="407"/>
      <c r="D14" s="5"/>
      <c r="E14" s="5"/>
      <c r="F14" s="5"/>
      <c r="G14" s="5"/>
      <c r="H14" s="5"/>
      <c r="I14" s="5"/>
      <c r="J14" s="5"/>
      <c r="K14" s="5"/>
      <c r="L14" s="5"/>
      <c r="M14" s="5"/>
      <c r="N14" s="5"/>
      <c r="O14" s="5"/>
      <c r="P14" s="5"/>
    </row>
    <row r="15" spans="1:16" ht="45.75" hidden="1" customHeight="1" x14ac:dyDescent="0.2">
      <c r="A15" s="223" t="s">
        <v>2041</v>
      </c>
      <c r="B15" s="406" t="s">
        <v>2042</v>
      </c>
      <c r="C15" s="407"/>
      <c r="D15" s="5"/>
      <c r="E15" s="5"/>
      <c r="F15" s="5"/>
      <c r="G15" s="5"/>
      <c r="H15" s="5"/>
      <c r="I15" s="5"/>
      <c r="J15" s="5"/>
      <c r="K15" s="5"/>
      <c r="L15" s="5"/>
      <c r="M15" s="5"/>
      <c r="N15" s="5"/>
      <c r="O15" s="5"/>
      <c r="P15" s="5"/>
    </row>
    <row r="16" spans="1:16" ht="51" hidden="1" customHeight="1" x14ac:dyDescent="0.2">
      <c r="A16" s="223" t="s">
        <v>2043</v>
      </c>
      <c r="B16" s="406" t="s">
        <v>2044</v>
      </c>
      <c r="C16" s="407"/>
      <c r="D16" s="5"/>
      <c r="E16" s="5"/>
      <c r="F16" s="5"/>
      <c r="G16" s="5"/>
      <c r="H16" s="5"/>
      <c r="I16" s="5"/>
      <c r="J16" s="5"/>
      <c r="K16" s="5"/>
      <c r="L16" s="5"/>
      <c r="M16" s="5"/>
      <c r="N16" s="5"/>
      <c r="O16" s="5"/>
      <c r="P16" s="5"/>
    </row>
    <row r="17" spans="1:16" ht="27.75" hidden="1" customHeight="1" x14ac:dyDescent="0.2">
      <c r="A17" s="223" t="s">
        <v>2045</v>
      </c>
      <c r="B17" s="406" t="s">
        <v>2046</v>
      </c>
      <c r="C17" s="407"/>
      <c r="D17" s="5"/>
      <c r="E17" s="5"/>
      <c r="F17" s="5"/>
      <c r="G17" s="5"/>
      <c r="H17" s="5"/>
      <c r="I17" s="5"/>
      <c r="J17" s="5"/>
      <c r="K17" s="5"/>
      <c r="L17" s="5"/>
      <c r="M17" s="5"/>
      <c r="N17" s="5"/>
      <c r="O17" s="5"/>
      <c r="P17" s="5"/>
    </row>
    <row r="18" spans="1:16" ht="27.75" hidden="1" customHeight="1" x14ac:dyDescent="0.2">
      <c r="A18" s="223" t="s">
        <v>2047</v>
      </c>
      <c r="B18" s="406" t="s">
        <v>2048</v>
      </c>
      <c r="C18" s="407"/>
      <c r="D18" s="5"/>
      <c r="E18" s="5"/>
      <c r="F18" s="5"/>
      <c r="G18" s="5"/>
      <c r="H18" s="5"/>
      <c r="I18" s="5"/>
      <c r="J18" s="5"/>
      <c r="K18" s="5"/>
      <c r="L18" s="5"/>
      <c r="M18" s="5"/>
      <c r="N18" s="5"/>
      <c r="O18" s="5"/>
      <c r="P18" s="5"/>
    </row>
    <row r="19" spans="1:16" ht="45" hidden="1" customHeight="1" x14ac:dyDescent="0.2">
      <c r="A19" s="223" t="s">
        <v>2047</v>
      </c>
      <c r="B19" s="406" t="s">
        <v>2049</v>
      </c>
      <c r="C19" s="407"/>
      <c r="D19" s="5"/>
      <c r="E19" s="5"/>
      <c r="F19" s="5"/>
      <c r="G19" s="5"/>
      <c r="H19" s="5"/>
      <c r="I19" s="5"/>
      <c r="J19" s="5"/>
      <c r="K19" s="5"/>
      <c r="L19" s="5"/>
      <c r="M19" s="5"/>
      <c r="N19" s="5"/>
      <c r="O19" s="5"/>
      <c r="P19" s="5"/>
    </row>
    <row r="20" spans="1:16" ht="45" hidden="1" customHeight="1" x14ac:dyDescent="0.2">
      <c r="A20" s="223" t="s">
        <v>2050</v>
      </c>
      <c r="B20" s="406" t="s">
        <v>2051</v>
      </c>
      <c r="C20" s="407"/>
      <c r="D20" s="5"/>
      <c r="E20" s="5"/>
      <c r="F20" s="5"/>
      <c r="G20" s="5"/>
      <c r="H20" s="5"/>
      <c r="I20" s="5"/>
      <c r="J20" s="5"/>
      <c r="K20" s="5"/>
      <c r="L20" s="5"/>
      <c r="M20" s="5"/>
      <c r="N20" s="5"/>
      <c r="O20" s="5"/>
      <c r="P20" s="5"/>
    </row>
    <row r="21" spans="1:16" ht="30" hidden="1" customHeight="1" x14ac:dyDescent="0.2">
      <c r="A21" s="223" t="s">
        <v>2052</v>
      </c>
      <c r="B21" s="406" t="s">
        <v>2053</v>
      </c>
      <c r="C21" s="407"/>
      <c r="D21" s="5"/>
      <c r="E21" s="5"/>
      <c r="F21" s="5"/>
      <c r="G21" s="5"/>
      <c r="H21" s="5"/>
      <c r="I21" s="5"/>
      <c r="J21" s="5"/>
      <c r="K21" s="5"/>
      <c r="L21" s="5"/>
      <c r="M21" s="5"/>
      <c r="N21" s="5"/>
      <c r="O21" s="5"/>
      <c r="P21" s="5"/>
    </row>
    <row r="22" spans="1:16" ht="30" hidden="1" customHeight="1" x14ac:dyDescent="0.2">
      <c r="A22" s="223" t="s">
        <v>2054</v>
      </c>
      <c r="B22" s="406" t="s">
        <v>2055</v>
      </c>
      <c r="C22" s="407"/>
      <c r="D22" s="5"/>
      <c r="E22" s="5"/>
      <c r="F22" s="5"/>
      <c r="G22" s="5"/>
      <c r="H22" s="5"/>
      <c r="I22" s="5"/>
      <c r="J22" s="5"/>
      <c r="K22" s="5"/>
      <c r="L22" s="5"/>
      <c r="M22" s="5"/>
      <c r="N22" s="5"/>
      <c r="O22" s="5"/>
      <c r="P22" s="5"/>
    </row>
    <row r="23" spans="1:16" ht="30" hidden="1" customHeight="1" x14ac:dyDescent="0.2">
      <c r="A23" s="223" t="s">
        <v>2056</v>
      </c>
      <c r="B23" s="406" t="s">
        <v>2057</v>
      </c>
      <c r="C23" s="407"/>
      <c r="D23" s="5"/>
      <c r="E23" s="5"/>
      <c r="F23" s="5"/>
      <c r="G23" s="5"/>
      <c r="H23" s="5"/>
      <c r="I23" s="5"/>
      <c r="J23" s="5"/>
      <c r="K23" s="5"/>
      <c r="L23" s="5"/>
      <c r="M23" s="5"/>
      <c r="N23" s="5"/>
      <c r="O23" s="5"/>
      <c r="P23" s="5"/>
    </row>
    <row r="24" spans="1:16" ht="30" hidden="1" customHeight="1" x14ac:dyDescent="0.2">
      <c r="A24" s="223" t="s">
        <v>2058</v>
      </c>
      <c r="B24" s="406" t="s">
        <v>2059</v>
      </c>
      <c r="C24" s="407"/>
      <c r="D24" s="5"/>
      <c r="E24" s="5"/>
      <c r="F24" s="5"/>
      <c r="G24" s="5"/>
      <c r="H24" s="5"/>
      <c r="I24" s="5"/>
      <c r="J24" s="5"/>
      <c r="K24" s="5"/>
      <c r="L24" s="5"/>
      <c r="M24" s="5"/>
      <c r="N24" s="5"/>
      <c r="O24" s="5"/>
      <c r="P24" s="5"/>
    </row>
    <row r="25" spans="1:16" ht="30" hidden="1" customHeight="1" x14ac:dyDescent="0.2">
      <c r="A25" s="223" t="s">
        <v>2060</v>
      </c>
      <c r="B25" s="406" t="s">
        <v>2061</v>
      </c>
      <c r="C25" s="407"/>
      <c r="D25" s="5"/>
      <c r="E25" s="5"/>
      <c r="F25" s="5"/>
      <c r="G25" s="5"/>
      <c r="H25" s="5"/>
      <c r="I25" s="5"/>
      <c r="J25" s="5"/>
      <c r="K25" s="5"/>
      <c r="L25" s="5"/>
      <c r="M25" s="5"/>
      <c r="N25" s="5"/>
      <c r="O25" s="5"/>
      <c r="P25" s="5"/>
    </row>
    <row r="26" spans="1:16" ht="30" hidden="1" customHeight="1" x14ac:dyDescent="0.2">
      <c r="A26" s="223" t="s">
        <v>2062</v>
      </c>
      <c r="B26" s="406" t="s">
        <v>2063</v>
      </c>
      <c r="C26" s="407"/>
      <c r="D26" s="5"/>
      <c r="E26" s="5"/>
      <c r="F26" s="5"/>
      <c r="G26" s="5"/>
      <c r="H26" s="5"/>
      <c r="I26" s="5"/>
      <c r="J26" s="5"/>
      <c r="K26" s="5"/>
      <c r="L26" s="5"/>
      <c r="M26" s="5"/>
      <c r="N26" s="5"/>
      <c r="O26" s="5"/>
      <c r="P26" s="5"/>
    </row>
    <row r="27" spans="1:16" ht="70.5" hidden="1" customHeight="1" x14ac:dyDescent="0.2">
      <c r="A27" s="223" t="s">
        <v>2064</v>
      </c>
      <c r="B27" s="406" t="s">
        <v>2065</v>
      </c>
      <c r="C27" s="407"/>
      <c r="D27" s="5"/>
      <c r="E27" s="5"/>
      <c r="F27" s="5"/>
      <c r="G27" s="5"/>
      <c r="H27" s="5"/>
      <c r="I27" s="5"/>
      <c r="J27" s="5"/>
      <c r="K27" s="5"/>
      <c r="L27" s="5"/>
      <c r="M27" s="5"/>
      <c r="N27" s="5"/>
      <c r="O27" s="5"/>
      <c r="P27" s="5"/>
    </row>
    <row r="28" spans="1:16" ht="48" hidden="1" customHeight="1" x14ac:dyDescent="0.2">
      <c r="A28" s="223" t="s">
        <v>2066</v>
      </c>
      <c r="B28" s="406" t="s">
        <v>2067</v>
      </c>
      <c r="C28" s="407"/>
      <c r="D28" s="5"/>
      <c r="E28" s="5"/>
      <c r="F28" s="5"/>
      <c r="G28" s="5"/>
      <c r="H28" s="5"/>
      <c r="I28" s="5"/>
      <c r="J28" s="5"/>
      <c r="K28" s="5"/>
      <c r="L28" s="5"/>
      <c r="M28" s="5"/>
      <c r="N28" s="5"/>
      <c r="O28" s="5"/>
      <c r="P28" s="5"/>
    </row>
    <row r="29" spans="1:16" ht="100.5" hidden="1" customHeight="1" x14ac:dyDescent="0.2">
      <c r="A29" s="223" t="s">
        <v>2068</v>
      </c>
      <c r="B29" s="406" t="s">
        <v>2069</v>
      </c>
      <c r="C29" s="407"/>
      <c r="D29" s="5"/>
      <c r="E29" s="5"/>
      <c r="F29" s="5"/>
      <c r="G29" s="5"/>
      <c r="H29" s="5"/>
      <c r="I29" s="5"/>
      <c r="J29" s="5"/>
      <c r="K29" s="5"/>
      <c r="L29" s="5"/>
      <c r="M29" s="5"/>
      <c r="N29" s="5"/>
      <c r="O29" s="5"/>
      <c r="P29" s="5"/>
    </row>
    <row r="30" spans="1:16" ht="45" hidden="1" customHeight="1" x14ac:dyDescent="0.2">
      <c r="A30" s="223" t="s">
        <v>2070</v>
      </c>
      <c r="B30" s="406" t="s">
        <v>2071</v>
      </c>
      <c r="C30" s="407"/>
      <c r="D30" s="5"/>
      <c r="E30" s="5"/>
      <c r="F30" s="5"/>
      <c r="G30" s="5"/>
      <c r="H30" s="5"/>
      <c r="I30" s="5"/>
      <c r="J30" s="5"/>
      <c r="K30" s="5"/>
      <c r="L30" s="5"/>
      <c r="M30" s="5"/>
      <c r="N30" s="5"/>
      <c r="O30" s="5"/>
      <c r="P30" s="5"/>
    </row>
    <row r="31" spans="1:16" ht="45" hidden="1" customHeight="1" x14ac:dyDescent="0.2">
      <c r="A31" s="223" t="s">
        <v>2072</v>
      </c>
      <c r="B31" s="406" t="s">
        <v>2073</v>
      </c>
      <c r="C31" s="407"/>
      <c r="D31" s="5"/>
      <c r="E31" s="5"/>
      <c r="F31" s="5"/>
      <c r="G31" s="5"/>
      <c r="H31" s="5"/>
      <c r="I31" s="5"/>
      <c r="J31" s="5"/>
      <c r="K31" s="5"/>
      <c r="L31" s="5"/>
      <c r="M31" s="5"/>
      <c r="N31" s="5"/>
      <c r="O31" s="5"/>
      <c r="P31" s="5"/>
    </row>
    <row r="32" spans="1:16" ht="45" hidden="1" customHeight="1" x14ac:dyDescent="0.2">
      <c r="A32" s="223" t="s">
        <v>2074</v>
      </c>
      <c r="B32" s="406" t="s">
        <v>2075</v>
      </c>
      <c r="C32" s="407"/>
      <c r="D32" s="5"/>
      <c r="E32" s="5"/>
      <c r="F32" s="5"/>
      <c r="G32" s="5"/>
      <c r="H32" s="5"/>
      <c r="I32" s="5"/>
      <c r="J32" s="5"/>
      <c r="K32" s="5"/>
      <c r="L32" s="5"/>
      <c r="M32" s="5"/>
      <c r="N32" s="5"/>
      <c r="O32" s="5"/>
      <c r="P32" s="5"/>
    </row>
    <row r="33" spans="1:16" ht="72" hidden="1" customHeight="1" x14ac:dyDescent="0.2">
      <c r="A33" s="223" t="s">
        <v>2076</v>
      </c>
      <c r="B33" s="406" t="s">
        <v>2077</v>
      </c>
      <c r="C33" s="407"/>
      <c r="D33" s="5"/>
      <c r="E33" s="5"/>
      <c r="F33" s="5"/>
      <c r="G33" s="5"/>
      <c r="H33" s="5"/>
      <c r="I33" s="5"/>
      <c r="J33" s="5"/>
      <c r="K33" s="5"/>
      <c r="L33" s="5"/>
      <c r="M33" s="5"/>
      <c r="N33" s="5"/>
      <c r="O33" s="5"/>
      <c r="P33" s="5"/>
    </row>
    <row r="34" spans="1:16" ht="79.5" hidden="1" customHeight="1" x14ac:dyDescent="0.2">
      <c r="A34" s="223" t="s">
        <v>2078</v>
      </c>
      <c r="B34" s="406" t="s">
        <v>2079</v>
      </c>
      <c r="C34" s="407"/>
      <c r="D34" s="5"/>
      <c r="E34" s="5"/>
      <c r="F34" s="5"/>
      <c r="G34" s="5"/>
      <c r="H34" s="5"/>
      <c r="I34" s="5"/>
      <c r="J34" s="5"/>
      <c r="K34" s="5"/>
      <c r="L34" s="5"/>
      <c r="M34" s="5"/>
      <c r="N34" s="5"/>
      <c r="O34" s="5"/>
      <c r="P34" s="5"/>
    </row>
    <row r="35" spans="1:16" ht="70.5" hidden="1" customHeight="1" x14ac:dyDescent="0.2">
      <c r="A35" s="223" t="s">
        <v>2080</v>
      </c>
      <c r="B35" s="406" t="s">
        <v>2081</v>
      </c>
      <c r="C35" s="407"/>
      <c r="D35" s="5"/>
      <c r="E35" s="5"/>
      <c r="F35" s="5"/>
      <c r="G35" s="5"/>
      <c r="H35" s="5"/>
      <c r="I35" s="5"/>
      <c r="J35" s="5"/>
      <c r="K35" s="5"/>
      <c r="L35" s="5"/>
      <c r="M35" s="5"/>
      <c r="N35" s="5"/>
      <c r="O35" s="5"/>
      <c r="P35" s="5"/>
    </row>
    <row r="36" spans="1:16" ht="45.75" hidden="1" customHeight="1" x14ac:dyDescent="0.2">
      <c r="A36" s="223" t="s">
        <v>2082</v>
      </c>
      <c r="B36" s="406" t="s">
        <v>2083</v>
      </c>
      <c r="C36" s="407"/>
      <c r="D36" s="5"/>
      <c r="E36" s="5"/>
      <c r="F36" s="5"/>
      <c r="G36" s="5"/>
      <c r="H36" s="5"/>
      <c r="I36" s="5"/>
      <c r="J36" s="5"/>
      <c r="K36" s="5"/>
      <c r="L36" s="5"/>
      <c r="M36" s="5"/>
      <c r="N36" s="5"/>
      <c r="O36" s="5"/>
      <c r="P36" s="5"/>
    </row>
    <row r="37" spans="1:16" ht="54.75" hidden="1" customHeight="1" x14ac:dyDescent="0.2">
      <c r="A37" s="223" t="s">
        <v>2084</v>
      </c>
      <c r="B37" s="406" t="s">
        <v>2085</v>
      </c>
      <c r="C37" s="407"/>
      <c r="D37" s="5"/>
      <c r="E37" s="5"/>
      <c r="F37" s="5"/>
      <c r="G37" s="5"/>
      <c r="H37" s="5"/>
      <c r="I37" s="5"/>
      <c r="J37" s="5"/>
      <c r="K37" s="5"/>
      <c r="L37" s="5"/>
      <c r="M37" s="5"/>
      <c r="N37" s="5"/>
      <c r="O37" s="5"/>
      <c r="P37" s="5"/>
    </row>
    <row r="38" spans="1:16" ht="37.5" hidden="1" customHeight="1" x14ac:dyDescent="0.2">
      <c r="A38" s="223" t="s">
        <v>2086</v>
      </c>
      <c r="B38" s="406" t="s">
        <v>2087</v>
      </c>
      <c r="C38" s="407"/>
      <c r="D38" s="5"/>
      <c r="E38" s="5"/>
      <c r="F38" s="5"/>
      <c r="G38" s="5"/>
      <c r="H38" s="5"/>
      <c r="I38" s="5"/>
      <c r="J38" s="5"/>
      <c r="K38" s="5"/>
      <c r="L38" s="5"/>
      <c r="M38" s="5"/>
      <c r="N38" s="5"/>
      <c r="O38" s="5"/>
      <c r="P38" s="5"/>
    </row>
    <row r="39" spans="1:16" ht="61.5" hidden="1" customHeight="1" x14ac:dyDescent="0.2">
      <c r="A39" s="223" t="s">
        <v>2088</v>
      </c>
      <c r="B39" s="406" t="s">
        <v>2089</v>
      </c>
      <c r="C39" s="407"/>
      <c r="D39" s="5"/>
      <c r="E39" s="5"/>
      <c r="F39" s="5"/>
      <c r="G39" s="5"/>
      <c r="H39" s="5"/>
      <c r="I39" s="5"/>
      <c r="J39" s="5"/>
      <c r="K39" s="5"/>
      <c r="L39" s="5"/>
      <c r="M39" s="5"/>
      <c r="N39" s="5"/>
      <c r="O39" s="5"/>
      <c r="P39" s="5"/>
    </row>
    <row r="40" spans="1:16" ht="53.25" hidden="1" customHeight="1" x14ac:dyDescent="0.2">
      <c r="A40" s="223" t="s">
        <v>2090</v>
      </c>
      <c r="B40" s="406" t="s">
        <v>2091</v>
      </c>
      <c r="C40" s="407"/>
      <c r="D40" s="5"/>
      <c r="E40" s="5"/>
      <c r="F40" s="5"/>
      <c r="G40" s="5"/>
      <c r="H40" s="5"/>
      <c r="I40" s="5"/>
      <c r="J40" s="5"/>
      <c r="K40" s="5"/>
      <c r="L40" s="5"/>
      <c r="M40" s="5"/>
      <c r="N40" s="5"/>
      <c r="O40" s="5"/>
      <c r="P40" s="5"/>
    </row>
    <row r="41" spans="1:16" ht="73.5" hidden="1" customHeight="1" x14ac:dyDescent="0.2">
      <c r="A41" s="223" t="s">
        <v>2092</v>
      </c>
      <c r="B41" s="406" t="s">
        <v>2093</v>
      </c>
      <c r="C41" s="407"/>
      <c r="D41" s="5"/>
      <c r="E41" s="5"/>
      <c r="F41" s="5"/>
      <c r="G41" s="5"/>
      <c r="H41" s="5"/>
      <c r="I41" s="5"/>
      <c r="J41" s="5"/>
      <c r="K41" s="5"/>
      <c r="L41" s="5"/>
      <c r="M41" s="5"/>
      <c r="N41" s="5"/>
      <c r="O41" s="5"/>
      <c r="P41" s="5"/>
    </row>
    <row r="42" spans="1:16" ht="57.75" hidden="1" customHeight="1" x14ac:dyDescent="0.2">
      <c r="A42" s="223" t="s">
        <v>2094</v>
      </c>
      <c r="B42" s="406" t="s">
        <v>2095</v>
      </c>
      <c r="C42" s="407"/>
      <c r="D42" s="5"/>
      <c r="E42" s="5"/>
      <c r="F42" s="5"/>
      <c r="G42" s="5"/>
      <c r="H42" s="5"/>
      <c r="I42" s="5"/>
      <c r="J42" s="5"/>
      <c r="K42" s="5"/>
      <c r="L42" s="5"/>
      <c r="M42" s="5"/>
      <c r="N42" s="5"/>
      <c r="O42" s="5"/>
      <c r="P42" s="5"/>
    </row>
    <row r="43" spans="1:16" ht="84" hidden="1" customHeight="1" x14ac:dyDescent="0.2">
      <c r="A43" s="223" t="s">
        <v>2096</v>
      </c>
      <c r="B43" s="406" t="s">
        <v>2097</v>
      </c>
      <c r="C43" s="407"/>
      <c r="D43" s="5"/>
      <c r="E43" s="5"/>
      <c r="F43" s="5"/>
      <c r="G43" s="5"/>
      <c r="H43" s="5"/>
      <c r="I43" s="5"/>
      <c r="J43" s="5"/>
      <c r="K43" s="5"/>
      <c r="L43" s="5"/>
      <c r="M43" s="5"/>
      <c r="N43" s="5"/>
      <c r="O43" s="5"/>
      <c r="P43" s="5"/>
    </row>
    <row r="44" spans="1:16" ht="48" hidden="1" customHeight="1" x14ac:dyDescent="0.2">
      <c r="A44" s="223" t="s">
        <v>2098</v>
      </c>
      <c r="B44" s="406" t="s">
        <v>2099</v>
      </c>
      <c r="C44" s="407"/>
      <c r="D44" s="5"/>
      <c r="E44" s="5"/>
      <c r="F44" s="5"/>
      <c r="G44" s="5"/>
      <c r="H44" s="5"/>
      <c r="I44" s="5"/>
      <c r="J44" s="5"/>
      <c r="K44" s="5"/>
      <c r="L44" s="5"/>
      <c r="M44" s="5"/>
      <c r="N44" s="5"/>
      <c r="O44" s="5"/>
      <c r="P44" s="5"/>
    </row>
    <row r="45" spans="1:16" ht="57" hidden="1" customHeight="1" x14ac:dyDescent="0.2">
      <c r="A45" s="223" t="s">
        <v>2100</v>
      </c>
      <c r="B45" s="406" t="s">
        <v>2101</v>
      </c>
      <c r="C45" s="407"/>
      <c r="D45" s="5"/>
      <c r="E45" s="5"/>
      <c r="F45" s="5"/>
      <c r="G45" s="5"/>
      <c r="H45" s="5"/>
      <c r="I45" s="5"/>
      <c r="J45" s="5"/>
      <c r="K45" s="5"/>
      <c r="L45" s="5"/>
      <c r="M45" s="5"/>
      <c r="N45" s="5"/>
      <c r="O45" s="5"/>
      <c r="P45" s="5"/>
    </row>
    <row r="46" spans="1:16" ht="73.5" hidden="1" customHeight="1" x14ac:dyDescent="0.2">
      <c r="A46" s="223" t="s">
        <v>2102</v>
      </c>
      <c r="B46" s="417" t="s">
        <v>2103</v>
      </c>
      <c r="C46" s="407"/>
      <c r="D46" s="5"/>
      <c r="E46" s="5"/>
      <c r="F46" s="5"/>
      <c r="G46" s="5"/>
      <c r="H46" s="5"/>
      <c r="I46" s="5"/>
      <c r="J46" s="5"/>
      <c r="K46" s="5"/>
      <c r="L46" s="5"/>
      <c r="M46" s="5"/>
      <c r="N46" s="5"/>
      <c r="O46" s="5"/>
      <c r="P46" s="5"/>
    </row>
    <row r="47" spans="1:16" ht="66" hidden="1" customHeight="1" x14ac:dyDescent="0.2">
      <c r="A47" s="39" t="s">
        <v>2104</v>
      </c>
      <c r="B47" s="418" t="s">
        <v>2105</v>
      </c>
      <c r="C47" s="418"/>
      <c r="D47" s="5"/>
      <c r="E47" s="5"/>
      <c r="F47" s="5"/>
      <c r="G47" s="5"/>
      <c r="H47" s="5"/>
      <c r="I47" s="5"/>
      <c r="J47" s="5"/>
      <c r="K47" s="5"/>
      <c r="L47" s="5"/>
      <c r="M47" s="5"/>
      <c r="N47" s="5"/>
      <c r="O47" s="5"/>
      <c r="P47" s="5"/>
    </row>
    <row r="48" spans="1:16" ht="123.75" customHeight="1" x14ac:dyDescent="0.2">
      <c r="A48" s="202" t="s">
        <v>2106</v>
      </c>
      <c r="B48" s="416" t="s">
        <v>2107</v>
      </c>
      <c r="C48" s="415"/>
      <c r="D48" s="5"/>
      <c r="E48" s="5"/>
      <c r="F48" s="5"/>
      <c r="G48" s="5"/>
      <c r="H48" s="5"/>
      <c r="I48" s="5"/>
      <c r="J48" s="5"/>
      <c r="K48" s="5"/>
      <c r="L48" s="5"/>
      <c r="M48" s="5"/>
      <c r="N48" s="5"/>
      <c r="O48" s="5"/>
      <c r="P48" s="5"/>
    </row>
    <row r="49" spans="1:16" ht="34.5" customHeight="1" x14ac:dyDescent="0.2">
      <c r="A49" s="202" t="s">
        <v>2108</v>
      </c>
      <c r="B49" s="414" t="s">
        <v>2109</v>
      </c>
      <c r="C49" s="415"/>
      <c r="D49" s="5"/>
      <c r="E49" s="5"/>
      <c r="F49" s="5"/>
      <c r="G49" s="5"/>
      <c r="H49" s="5"/>
      <c r="I49" s="5"/>
      <c r="J49" s="5"/>
      <c r="K49" s="5"/>
      <c r="L49" s="5"/>
      <c r="M49" s="5"/>
      <c r="N49" s="5"/>
      <c r="O49" s="5"/>
      <c r="P49" s="5"/>
    </row>
    <row r="50" spans="1:16" ht="34.5" customHeight="1" x14ac:dyDescent="0.2">
      <c r="A50" s="202" t="s">
        <v>2110</v>
      </c>
      <c r="B50" s="414" t="s">
        <v>2111</v>
      </c>
      <c r="C50" s="415"/>
      <c r="D50" s="5"/>
      <c r="E50" s="5"/>
      <c r="F50" s="5"/>
      <c r="G50" s="5"/>
      <c r="H50" s="5"/>
      <c r="I50" s="5"/>
      <c r="J50" s="5"/>
      <c r="K50" s="5"/>
      <c r="L50" s="5"/>
      <c r="M50" s="5"/>
      <c r="N50" s="5"/>
      <c r="O50" s="5"/>
      <c r="P50" s="5"/>
    </row>
    <row r="51" spans="1:16" ht="31.5" customHeight="1" x14ac:dyDescent="0.2">
      <c r="A51" s="224" t="s">
        <v>2112</v>
      </c>
      <c r="B51" s="406" t="s">
        <v>2113</v>
      </c>
      <c r="C51" s="407"/>
      <c r="D51" s="5"/>
      <c r="E51" s="5"/>
      <c r="F51" s="5"/>
      <c r="G51" s="5"/>
      <c r="H51" s="5"/>
      <c r="I51" s="5"/>
      <c r="J51" s="5"/>
      <c r="K51" s="5"/>
      <c r="L51" s="5"/>
      <c r="M51" s="5"/>
      <c r="N51" s="5"/>
      <c r="O51" s="5"/>
      <c r="P51" s="5"/>
    </row>
    <row r="52" spans="1:16" ht="31.5" customHeight="1" x14ac:dyDescent="0.2">
      <c r="A52" s="224" t="s">
        <v>2114</v>
      </c>
      <c r="B52" s="406" t="s">
        <v>2115</v>
      </c>
      <c r="C52" s="407"/>
      <c r="D52" s="5"/>
      <c r="E52" s="5"/>
      <c r="F52" s="5"/>
      <c r="G52" s="5"/>
      <c r="H52" s="5"/>
      <c r="I52" s="5"/>
      <c r="J52" s="5"/>
      <c r="K52" s="5"/>
      <c r="L52" s="5"/>
      <c r="M52" s="5"/>
      <c r="N52" s="5"/>
      <c r="O52" s="5"/>
      <c r="P52" s="5"/>
    </row>
    <row r="53" spans="1:16" ht="31.5" customHeight="1" x14ac:dyDescent="0.2">
      <c r="A53" s="224" t="s">
        <v>2116</v>
      </c>
      <c r="B53" s="419" t="s">
        <v>2117</v>
      </c>
      <c r="C53" s="420"/>
      <c r="D53" s="5"/>
      <c r="E53" s="5"/>
      <c r="F53" s="5"/>
      <c r="G53" s="5"/>
      <c r="H53" s="5"/>
      <c r="I53" s="5"/>
      <c r="J53" s="5"/>
      <c r="K53" s="5"/>
      <c r="L53" s="5"/>
      <c r="M53" s="5"/>
      <c r="N53" s="5"/>
      <c r="O53" s="5"/>
      <c r="P53" s="5"/>
    </row>
    <row r="54" spans="1:16" ht="31.5" customHeight="1" x14ac:dyDescent="0.2">
      <c r="A54" s="224" t="s">
        <v>2118</v>
      </c>
      <c r="B54" s="419" t="s">
        <v>2119</v>
      </c>
      <c r="C54" s="420"/>
      <c r="D54" s="5"/>
      <c r="E54" s="5"/>
      <c r="F54" s="5"/>
      <c r="G54" s="5"/>
      <c r="H54" s="5"/>
      <c r="I54" s="5"/>
      <c r="J54" s="5"/>
      <c r="K54" s="5"/>
      <c r="L54" s="5"/>
      <c r="M54" s="5"/>
      <c r="N54" s="5"/>
      <c r="O54" s="5"/>
      <c r="P54" s="5"/>
    </row>
    <row r="55" spans="1:16" ht="54.6" customHeight="1" x14ac:dyDescent="0.2">
      <c r="A55" s="224" t="s">
        <v>2120</v>
      </c>
      <c r="B55" s="419" t="s">
        <v>2121</v>
      </c>
      <c r="C55" s="420"/>
      <c r="D55" s="5"/>
      <c r="E55" s="5"/>
      <c r="F55" s="5"/>
      <c r="G55" s="5"/>
      <c r="H55" s="5"/>
      <c r="I55" s="5"/>
      <c r="J55" s="5"/>
      <c r="K55" s="5"/>
      <c r="L55" s="5"/>
      <c r="M55" s="5"/>
      <c r="N55" s="5"/>
      <c r="O55" s="5"/>
      <c r="P55" s="5"/>
    </row>
    <row r="56" spans="1:16" ht="54.6" customHeight="1" x14ac:dyDescent="0.2">
      <c r="A56" s="224" t="s">
        <v>2122</v>
      </c>
      <c r="B56" s="419" t="s">
        <v>2123</v>
      </c>
      <c r="C56" s="420"/>
      <c r="D56" s="5"/>
      <c r="E56" s="5"/>
      <c r="F56" s="5"/>
      <c r="G56" s="5"/>
      <c r="H56" s="5"/>
      <c r="I56" s="5"/>
      <c r="J56" s="5"/>
      <c r="K56" s="5"/>
      <c r="L56" s="5"/>
      <c r="M56" s="5"/>
      <c r="N56" s="5"/>
      <c r="O56" s="5"/>
      <c r="P56" s="5"/>
    </row>
    <row r="57" spans="1:16" ht="54" customHeight="1" x14ac:dyDescent="0.2">
      <c r="A57" s="224" t="s">
        <v>2124</v>
      </c>
      <c r="B57" s="419" t="s">
        <v>2125</v>
      </c>
      <c r="C57" s="420"/>
      <c r="D57" s="5"/>
      <c r="E57" s="5"/>
      <c r="F57" s="5"/>
      <c r="G57" s="5"/>
      <c r="H57" s="5"/>
      <c r="I57" s="5"/>
      <c r="J57" s="5"/>
      <c r="K57" s="5"/>
      <c r="L57" s="5"/>
      <c r="M57" s="5"/>
      <c r="N57" s="5"/>
      <c r="O57" s="5"/>
      <c r="P57" s="5"/>
    </row>
    <row r="58" spans="1:16" ht="31.15" customHeight="1" x14ac:dyDescent="0.2">
      <c r="A58" s="270" t="s">
        <v>2126</v>
      </c>
      <c r="B58" s="412" t="s">
        <v>2127</v>
      </c>
      <c r="C58" s="413"/>
      <c r="D58" s="5"/>
      <c r="E58" s="5"/>
      <c r="F58" s="5"/>
      <c r="G58" s="5"/>
      <c r="H58" s="5"/>
      <c r="I58" s="5"/>
      <c r="J58" s="5"/>
      <c r="K58" s="5"/>
      <c r="L58" s="5"/>
      <c r="M58" s="5"/>
      <c r="N58" s="5"/>
      <c r="O58" s="5"/>
      <c r="P58" s="5"/>
    </row>
    <row r="59" spans="1:16" ht="46.5" customHeight="1" x14ac:dyDescent="0.2">
      <c r="A59" s="302" t="s">
        <v>2128</v>
      </c>
      <c r="B59" s="404" t="s">
        <v>2129</v>
      </c>
      <c r="C59" s="405"/>
      <c r="D59" s="298"/>
      <c r="E59" s="5"/>
      <c r="F59" s="5"/>
      <c r="G59" s="5"/>
      <c r="H59" s="5"/>
      <c r="I59" s="5"/>
      <c r="J59" s="5"/>
      <c r="K59" s="5"/>
      <c r="L59" s="5"/>
      <c r="M59" s="5"/>
      <c r="N59" s="5"/>
      <c r="O59" s="5"/>
      <c r="P59" s="5"/>
    </row>
    <row r="60" spans="1:16" ht="39" customHeight="1" x14ac:dyDescent="0.2">
      <c r="A60" s="329" t="s">
        <v>2130</v>
      </c>
      <c r="B60" s="404" t="s">
        <v>2131</v>
      </c>
      <c r="C60" s="405"/>
      <c r="D60" s="328"/>
      <c r="E60" s="327"/>
      <c r="F60" s="327"/>
      <c r="G60" s="327"/>
      <c r="H60" s="327"/>
      <c r="I60" s="327"/>
      <c r="J60" s="327"/>
      <c r="K60" s="327"/>
      <c r="L60" s="327"/>
      <c r="M60" s="327"/>
      <c r="N60" s="327"/>
      <c r="O60" s="327"/>
      <c r="P60" s="327"/>
    </row>
    <row r="61" spans="1:16" ht="39" customHeight="1" x14ac:dyDescent="0.2">
      <c r="A61" s="329" t="s">
        <v>2132</v>
      </c>
      <c r="B61" s="404" t="s">
        <v>2133</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8703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1983</v>
      </c>
      <c r="G12" s="33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74"/>
      <c r="F13" s="371" t="s">
        <v>1987</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1902516.39</v>
      </c>
      <c r="I17" s="275">
        <f>'PR-RAS'!E6</f>
        <v>1980878.9</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1778500.67</v>
      </c>
      <c r="I18" s="275">
        <f>'PR-RAS'!E152</f>
        <v>1919727.1699999997</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25740.949999999881</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0</v>
      </c>
      <c r="I20" s="275">
        <f>'PR-RAS'!E650</f>
        <v>235322.62999999977</v>
      </c>
      <c r="J20" s="5"/>
      <c r="K20" s="5"/>
      <c r="L20" s="5"/>
      <c r="M20" s="5"/>
      <c r="N20" s="5"/>
      <c r="O20" s="5"/>
      <c r="P20" s="5"/>
      <c r="Q20" s="5"/>
      <c r="R20" s="5"/>
      <c r="S20" s="5"/>
      <c r="T20" s="5"/>
      <c r="U20" s="5"/>
      <c r="V20" s="5"/>
      <c r="W20" s="5"/>
    </row>
    <row r="21" spans="1:23" ht="29.25" customHeight="1" x14ac:dyDescent="0.2">
      <c r="A21" s="200" t="s">
        <v>1988</v>
      </c>
      <c r="B21" s="354" t="s">
        <v>8</v>
      </c>
      <c r="C21" s="355"/>
      <c r="D21" s="355"/>
      <c r="E21" s="355"/>
      <c r="F21" s="356"/>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54" t="s">
        <v>8</v>
      </c>
      <c r="C32" s="355"/>
      <c r="D32" s="355"/>
      <c r="E32" s="355"/>
      <c r="F32" s="356"/>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54" t="s">
        <v>8</v>
      </c>
      <c r="C37" s="355"/>
      <c r="D37" s="355"/>
      <c r="E37" s="355"/>
      <c r="F37" s="356"/>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70" t="str">
        <f>OBVEZE!B5</f>
        <v>Stanje obveza 1. siječnja (=stanju obveza iz Izvještaja o obvezama na 31. prosinca prethodne godine)</v>
      </c>
      <c r="C38" s="366"/>
      <c r="D38" s="366"/>
      <c r="E38" s="366"/>
      <c r="F38" s="367"/>
      <c r="G38" s="126" t="str">
        <f>OBVEZE!C5</f>
        <v>V001</v>
      </c>
      <c r="H38" s="275">
        <f>OBVEZE!D5</f>
        <v>431298.53</v>
      </c>
      <c r="I38" s="275" t="s">
        <v>1994</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1994</v>
      </c>
      <c r="I39" s="275">
        <f>OBVEZE!D44</f>
        <v>400239.14999999991</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1994</v>
      </c>
      <c r="I41" s="276">
        <f>OBVEZE!D104</f>
        <v>400239.15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1995</v>
      </c>
      <c r="F44" s="357"/>
      <c r="G44" s="229"/>
      <c r="H44" s="358" t="s">
        <v>1996</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97" zoomScaleNormal="100" workbookViewId="0">
      <selection activeCell="E1019" sqref="E101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1902516.39</v>
      </c>
      <c r="E6" s="60">
        <f>E7+E43+E49+E82+E106+E125+E134+E140</f>
        <v>1980878.9</v>
      </c>
      <c r="F6" s="45">
        <f t="shared" ref="F6:F132" si="0">IF(D6&lt;&gt;0,IF(E6/D6&gt;=100,"&gt;&gt;100",E6/D6*100),"-")</f>
        <v>104.11888751192309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1411794.66</v>
      </c>
      <c r="E49" s="60">
        <f>E50+E53+E58+E61+E64+E68+E71+E74+E77</f>
        <v>1516933.68</v>
      </c>
      <c r="F49" s="45">
        <f t="shared" si="0"/>
        <v>107.44718923926231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1411794.66</v>
      </c>
      <c r="E68" s="60">
        <f t="shared" si="11"/>
        <v>1516933.68</v>
      </c>
      <c r="F68" s="45">
        <f t="shared" si="0"/>
        <v>107.44718923926231</v>
      </c>
    </row>
    <row r="69" spans="1:6" ht="12.75" customHeight="1" x14ac:dyDescent="0.2">
      <c r="A69" s="63" t="s">
        <v>141</v>
      </c>
      <c r="B69" s="64" t="s">
        <v>142</v>
      </c>
      <c r="C69" s="247" t="s">
        <v>141</v>
      </c>
      <c r="D69" s="194">
        <v>1411684.72</v>
      </c>
      <c r="E69" s="194">
        <v>1516886.53</v>
      </c>
      <c r="F69" s="45">
        <f t="shared" si="0"/>
        <v>107.45221709277976</v>
      </c>
    </row>
    <row r="70" spans="1:6" ht="24" x14ac:dyDescent="0.2">
      <c r="A70" s="63" t="s">
        <v>143</v>
      </c>
      <c r="B70" s="64" t="s">
        <v>144</v>
      </c>
      <c r="C70" s="247" t="s">
        <v>143</v>
      </c>
      <c r="D70" s="194">
        <v>109.94</v>
      </c>
      <c r="E70" s="194">
        <v>47.15</v>
      </c>
      <c r="F70" s="45">
        <f t="shared" si="0"/>
        <v>42.887029288702927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57123.92</v>
      </c>
      <c r="E106" s="336">
        <f>E107+E112+E120+E124</f>
        <v>44975.41</v>
      </c>
      <c r="F106" s="71">
        <f t="shared" si="0"/>
        <v>78.733059635963372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57123.92</v>
      </c>
      <c r="E112" s="60">
        <f t="shared" si="20"/>
        <v>44975.41</v>
      </c>
      <c r="F112" s="45">
        <f t="shared" si="0"/>
        <v>78.733059635963372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57123.92</v>
      </c>
      <c r="E117" s="194">
        <v>44975.41</v>
      </c>
      <c r="F117" s="45">
        <f t="shared" si="0"/>
        <v>78.733059635963372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7193</v>
      </c>
      <c r="E125" s="60">
        <f t="shared" si="22"/>
        <v>9736.48</v>
      </c>
      <c r="F125" s="45">
        <f t="shared" si="0"/>
        <v>135.36048936466008</v>
      </c>
    </row>
    <row r="126" spans="1:6" ht="12.75" customHeight="1" x14ac:dyDescent="0.2">
      <c r="A126" s="63">
        <v>661</v>
      </c>
      <c r="B126" s="65" t="s">
        <v>255</v>
      </c>
      <c r="C126" s="247" t="s">
        <v>256</v>
      </c>
      <c r="D126" s="60">
        <f t="shared" ref="D126:E126" si="23">SUM(D127:D128)</f>
        <v>6640</v>
      </c>
      <c r="E126" s="60">
        <f t="shared" si="23"/>
        <v>7149</v>
      </c>
      <c r="F126" s="45">
        <f t="shared" si="0"/>
        <v>107.6656626506024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6640</v>
      </c>
      <c r="E128" s="194">
        <v>7149</v>
      </c>
      <c r="F128" s="45">
        <f t="shared" si="0"/>
        <v>107.6656626506024</v>
      </c>
    </row>
    <row r="129" spans="1:6" ht="36" x14ac:dyDescent="0.2">
      <c r="A129" s="63">
        <v>663</v>
      </c>
      <c r="B129" s="182" t="s">
        <v>261</v>
      </c>
      <c r="C129" s="247" t="s">
        <v>262</v>
      </c>
      <c r="D129" s="60">
        <f t="shared" ref="D129:E129" si="24">SUM(D130:D133)</f>
        <v>553</v>
      </c>
      <c r="E129" s="60">
        <f t="shared" si="24"/>
        <v>2587.48</v>
      </c>
      <c r="F129" s="45">
        <f t="shared" si="0"/>
        <v>467.8987341772152</v>
      </c>
    </row>
    <row r="130" spans="1:6" ht="12.75" customHeight="1" x14ac:dyDescent="0.2">
      <c r="A130" s="63">
        <v>6631</v>
      </c>
      <c r="B130" s="65" t="s">
        <v>263</v>
      </c>
      <c r="C130" s="247" t="s">
        <v>264</v>
      </c>
      <c r="D130" s="194">
        <v>553</v>
      </c>
      <c r="E130" s="194">
        <v>452</v>
      </c>
      <c r="F130" s="45">
        <f t="shared" si="0"/>
        <v>81.735985533453885</v>
      </c>
    </row>
    <row r="131" spans="1:6" ht="12.75" customHeight="1" x14ac:dyDescent="0.2">
      <c r="A131" s="63">
        <v>6632</v>
      </c>
      <c r="B131" s="182" t="s">
        <v>265</v>
      </c>
      <c r="C131" s="247" t="s">
        <v>266</v>
      </c>
      <c r="D131" s="194">
        <v>0</v>
      </c>
      <c r="E131" s="194">
        <v>2135.48</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426404.81</v>
      </c>
      <c r="E134" s="60">
        <f t="shared" si="25"/>
        <v>409233.32999999996</v>
      </c>
      <c r="F134" s="45">
        <f t="shared" ref="F134:F229" si="26">IF(D134&lt;&gt;0,IF(E134/D134&gt;=100,"&gt;&gt;100",E134/D134*100),"-")</f>
        <v>95.972962875348429</v>
      </c>
    </row>
    <row r="135" spans="1:6" ht="24" x14ac:dyDescent="0.2">
      <c r="A135" s="63">
        <v>671</v>
      </c>
      <c r="B135" s="182" t="s">
        <v>273</v>
      </c>
      <c r="C135" s="247" t="s">
        <v>274</v>
      </c>
      <c r="D135" s="60">
        <f t="shared" ref="D135:E135" si="27">SUM(D136:D138)</f>
        <v>426404.81</v>
      </c>
      <c r="E135" s="60">
        <f t="shared" si="27"/>
        <v>409233.32999999996</v>
      </c>
      <c r="F135" s="45">
        <f t="shared" si="26"/>
        <v>95.972962875348429</v>
      </c>
    </row>
    <row r="136" spans="1:6" ht="12.75" customHeight="1" x14ac:dyDescent="0.2">
      <c r="A136" s="63">
        <v>6711</v>
      </c>
      <c r="B136" s="65" t="s">
        <v>275</v>
      </c>
      <c r="C136" s="247" t="s">
        <v>276</v>
      </c>
      <c r="D136" s="194">
        <v>345304.7</v>
      </c>
      <c r="E136" s="194">
        <v>376432.97</v>
      </c>
      <c r="F136" s="45">
        <f t="shared" si="26"/>
        <v>109.01472525569444</v>
      </c>
    </row>
    <row r="137" spans="1:6" ht="24" x14ac:dyDescent="0.2">
      <c r="A137" s="63">
        <v>6712</v>
      </c>
      <c r="B137" s="182" t="s">
        <v>277</v>
      </c>
      <c r="C137" s="247" t="s">
        <v>278</v>
      </c>
      <c r="D137" s="194">
        <v>64509.75</v>
      </c>
      <c r="E137" s="194">
        <v>16210</v>
      </c>
      <c r="F137" s="45">
        <f t="shared" si="26"/>
        <v>25.127984529470353</v>
      </c>
    </row>
    <row r="138" spans="1:6" ht="24" x14ac:dyDescent="0.2">
      <c r="A138" s="63" t="s">
        <v>279</v>
      </c>
      <c r="B138" s="65" t="s">
        <v>280</v>
      </c>
      <c r="C138" s="247" t="s">
        <v>279</v>
      </c>
      <c r="D138" s="194">
        <v>16590.36</v>
      </c>
      <c r="E138" s="194">
        <v>16590.36</v>
      </c>
      <c r="F138" s="45">
        <f t="shared" si="26"/>
        <v>100</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1778500.67</v>
      </c>
      <c r="E152" s="60">
        <f>E153+E164+E202+E221+E230+E262+E273</f>
        <v>1919727.1699999997</v>
      </c>
      <c r="F152" s="45">
        <f t="shared" si="26"/>
        <v>107.94076169788565</v>
      </c>
    </row>
    <row r="153" spans="1:6" ht="12.75" customHeight="1" x14ac:dyDescent="0.2">
      <c r="A153" s="63">
        <v>31</v>
      </c>
      <c r="B153" s="64" t="s">
        <v>308</v>
      </c>
      <c r="C153" s="247" t="s">
        <v>3</v>
      </c>
      <c r="D153" s="60">
        <f t="shared" ref="D153:E153" si="30">D154+D159+D160</f>
        <v>1464794.56</v>
      </c>
      <c r="E153" s="60">
        <f t="shared" si="30"/>
        <v>1589303.4099999997</v>
      </c>
      <c r="F153" s="45">
        <f t="shared" si="26"/>
        <v>108.50008959618198</v>
      </c>
    </row>
    <row r="154" spans="1:6" ht="12.75" customHeight="1" x14ac:dyDescent="0.2">
      <c r="A154" s="63">
        <v>311</v>
      </c>
      <c r="B154" s="64" t="s">
        <v>309</v>
      </c>
      <c r="C154" s="247" t="s">
        <v>310</v>
      </c>
      <c r="D154" s="60">
        <f t="shared" ref="D154:E154" si="31">SUM(D155:D158)</f>
        <v>1222849.58</v>
      </c>
      <c r="E154" s="60">
        <f t="shared" si="31"/>
        <v>1314610.3999999999</v>
      </c>
      <c r="F154" s="45">
        <f t="shared" si="26"/>
        <v>107.50385178199922</v>
      </c>
    </row>
    <row r="155" spans="1:6" ht="12.75" customHeight="1" x14ac:dyDescent="0.2">
      <c r="A155" s="63">
        <v>3111</v>
      </c>
      <c r="B155" s="64" t="s">
        <v>311</v>
      </c>
      <c r="C155" s="247" t="s">
        <v>312</v>
      </c>
      <c r="D155" s="194">
        <v>1222849.58</v>
      </c>
      <c r="E155" s="194">
        <v>1314610.3999999999</v>
      </c>
      <c r="F155" s="45">
        <f t="shared" si="26"/>
        <v>107.50385178199922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48867.7</v>
      </c>
      <c r="E159" s="194">
        <v>57782.13</v>
      </c>
      <c r="F159" s="45">
        <f t="shared" si="26"/>
        <v>118.24196759822951</v>
      </c>
    </row>
    <row r="160" spans="1:6" ht="12.75" customHeight="1" x14ac:dyDescent="0.2">
      <c r="A160" s="63">
        <v>313</v>
      </c>
      <c r="B160" s="65" t="s">
        <v>321</v>
      </c>
      <c r="C160" s="247" t="s">
        <v>322</v>
      </c>
      <c r="D160" s="60">
        <f t="shared" ref="D160:E160" si="32">SUM(D161:D163)</f>
        <v>193077.28</v>
      </c>
      <c r="E160" s="60">
        <f t="shared" si="32"/>
        <v>216910.88</v>
      </c>
      <c r="F160" s="45">
        <f t="shared" si="26"/>
        <v>112.34407279820806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193077.28</v>
      </c>
      <c r="E162" s="194">
        <v>216910.88</v>
      </c>
      <c r="F162" s="45">
        <f t="shared" si="26"/>
        <v>112.34407279820806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308571.92</v>
      </c>
      <c r="E164" s="60">
        <f>E165+E170+E178+E188+E189+E194</f>
        <v>327167.48000000004</v>
      </c>
      <c r="F164" s="45">
        <f t="shared" si="26"/>
        <v>106.02632929140152</v>
      </c>
    </row>
    <row r="165" spans="1:6" ht="12.75" customHeight="1" x14ac:dyDescent="0.2">
      <c r="A165" s="63">
        <v>321</v>
      </c>
      <c r="B165" s="64" t="s">
        <v>331</v>
      </c>
      <c r="C165" s="247" t="s">
        <v>332</v>
      </c>
      <c r="D165" s="60">
        <f t="shared" ref="D165:E165" si="33">SUM(D166:D169)</f>
        <v>36541.72</v>
      </c>
      <c r="E165" s="60">
        <f t="shared" si="33"/>
        <v>46167.850000000006</v>
      </c>
      <c r="F165" s="45">
        <f t="shared" si="26"/>
        <v>126.34284866722203</v>
      </c>
    </row>
    <row r="166" spans="1:6" ht="12.75" customHeight="1" x14ac:dyDescent="0.2">
      <c r="A166" s="63">
        <v>3211</v>
      </c>
      <c r="B166" s="64" t="s">
        <v>333</v>
      </c>
      <c r="C166" s="247" t="s">
        <v>334</v>
      </c>
      <c r="D166" s="194">
        <v>4561.9399999999996</v>
      </c>
      <c r="E166" s="194">
        <v>9463.3700000000008</v>
      </c>
      <c r="F166" s="45">
        <f t="shared" si="26"/>
        <v>207.44179011560874</v>
      </c>
    </row>
    <row r="167" spans="1:6" ht="12.75" customHeight="1" x14ac:dyDescent="0.2">
      <c r="A167" s="63">
        <v>3212</v>
      </c>
      <c r="B167" s="64" t="s">
        <v>335</v>
      </c>
      <c r="C167" s="247" t="s">
        <v>336</v>
      </c>
      <c r="D167" s="194">
        <v>30133.67</v>
      </c>
      <c r="E167" s="194">
        <v>34849.910000000003</v>
      </c>
      <c r="F167" s="45">
        <f t="shared" si="26"/>
        <v>115.65106407550094</v>
      </c>
    </row>
    <row r="168" spans="1:6" ht="12.75" customHeight="1" x14ac:dyDescent="0.2">
      <c r="A168" s="63">
        <v>3213</v>
      </c>
      <c r="B168" s="64" t="s">
        <v>337</v>
      </c>
      <c r="C168" s="247" t="s">
        <v>338</v>
      </c>
      <c r="D168" s="194">
        <v>1846.11</v>
      </c>
      <c r="E168" s="194">
        <v>1854.57</v>
      </c>
      <c r="F168" s="45">
        <f t="shared" si="26"/>
        <v>100.45826088369598</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130671.75</v>
      </c>
      <c r="E170" s="60">
        <f t="shared" si="34"/>
        <v>135465.99</v>
      </c>
      <c r="F170" s="45">
        <f t="shared" si="26"/>
        <v>103.66891849232904</v>
      </c>
    </row>
    <row r="171" spans="1:6" ht="12.75" customHeight="1" x14ac:dyDescent="0.2">
      <c r="A171" s="63">
        <v>3221</v>
      </c>
      <c r="B171" s="64" t="s">
        <v>343</v>
      </c>
      <c r="C171" s="247" t="s">
        <v>344</v>
      </c>
      <c r="D171" s="194">
        <v>9721.2900000000009</v>
      </c>
      <c r="E171" s="194">
        <v>7965.82</v>
      </c>
      <c r="F171" s="45">
        <f t="shared" si="26"/>
        <v>81.942005639169281</v>
      </c>
    </row>
    <row r="172" spans="1:6" ht="12.75" customHeight="1" x14ac:dyDescent="0.2">
      <c r="A172" s="63">
        <v>3222</v>
      </c>
      <c r="B172" s="64" t="s">
        <v>345</v>
      </c>
      <c r="C172" s="247" t="s">
        <v>346</v>
      </c>
      <c r="D172" s="194">
        <v>85206.13</v>
      </c>
      <c r="E172" s="194">
        <v>84349.28</v>
      </c>
      <c r="F172" s="45">
        <f t="shared" si="26"/>
        <v>98.994379864453407</v>
      </c>
    </row>
    <row r="173" spans="1:6" ht="12.75" customHeight="1" x14ac:dyDescent="0.2">
      <c r="A173" s="63">
        <v>3223</v>
      </c>
      <c r="B173" s="65" t="s">
        <v>347</v>
      </c>
      <c r="C173" s="247" t="s">
        <v>348</v>
      </c>
      <c r="D173" s="194">
        <v>31402.06</v>
      </c>
      <c r="E173" s="194">
        <v>37889.72</v>
      </c>
      <c r="F173" s="45">
        <f t="shared" si="26"/>
        <v>120.65998217951307</v>
      </c>
    </row>
    <row r="174" spans="1:6" ht="12.75" customHeight="1" x14ac:dyDescent="0.2">
      <c r="A174" s="63">
        <v>3224</v>
      </c>
      <c r="B174" s="65" t="s">
        <v>349</v>
      </c>
      <c r="C174" s="247" t="s">
        <v>350</v>
      </c>
      <c r="D174" s="194">
        <v>3636.87</v>
      </c>
      <c r="E174" s="194">
        <v>3982.37</v>
      </c>
      <c r="F174" s="45">
        <f t="shared" si="26"/>
        <v>109.49992713514642</v>
      </c>
    </row>
    <row r="175" spans="1:6" ht="12.75" customHeight="1" x14ac:dyDescent="0.2">
      <c r="A175" s="63">
        <v>3225</v>
      </c>
      <c r="B175" s="65" t="s">
        <v>351</v>
      </c>
      <c r="C175" s="247" t="s">
        <v>352</v>
      </c>
      <c r="D175" s="194">
        <v>301.75</v>
      </c>
      <c r="E175" s="194"/>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403.65</v>
      </c>
      <c r="E177" s="194">
        <v>1278.8</v>
      </c>
      <c r="F177" s="45">
        <f t="shared" si="26"/>
        <v>316.8091168091168</v>
      </c>
    </row>
    <row r="178" spans="1:6" ht="12.75" customHeight="1" x14ac:dyDescent="0.2">
      <c r="A178" s="63">
        <v>323</v>
      </c>
      <c r="B178" s="65" t="s">
        <v>357</v>
      </c>
      <c r="C178" s="247" t="s">
        <v>358</v>
      </c>
      <c r="D178" s="60">
        <f t="shared" ref="D178:E178" si="35">SUM(D179:D187)</f>
        <v>126085.94999999998</v>
      </c>
      <c r="E178" s="60">
        <f t="shared" si="35"/>
        <v>130005.57</v>
      </c>
      <c r="F178" s="45">
        <f t="shared" si="26"/>
        <v>103.10868895384459</v>
      </c>
    </row>
    <row r="179" spans="1:6" ht="12.75" customHeight="1" x14ac:dyDescent="0.2">
      <c r="A179" s="63">
        <v>3231</v>
      </c>
      <c r="B179" s="65" t="s">
        <v>359</v>
      </c>
      <c r="C179" s="247" t="s">
        <v>360</v>
      </c>
      <c r="D179" s="194">
        <v>95468.09</v>
      </c>
      <c r="E179" s="194">
        <v>87598.86</v>
      </c>
      <c r="F179" s="45">
        <f t="shared" si="26"/>
        <v>91.757214373933749</v>
      </c>
    </row>
    <row r="180" spans="1:6" ht="12.75" customHeight="1" x14ac:dyDescent="0.2">
      <c r="A180" s="63">
        <v>3232</v>
      </c>
      <c r="B180" s="65" t="s">
        <v>361</v>
      </c>
      <c r="C180" s="247" t="s">
        <v>362</v>
      </c>
      <c r="D180" s="194">
        <v>5200.3100000000004</v>
      </c>
      <c r="E180" s="194">
        <v>24026.22</v>
      </c>
      <c r="F180" s="45">
        <f t="shared" si="26"/>
        <v>462.01514909688075</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3895.51</v>
      </c>
      <c r="E182" s="194">
        <v>4933.3</v>
      </c>
      <c r="F182" s="45">
        <f t="shared" si="26"/>
        <v>126.64067092627151</v>
      </c>
    </row>
    <row r="183" spans="1:6" ht="12.75" customHeight="1" x14ac:dyDescent="0.2">
      <c r="A183" s="63">
        <v>3235</v>
      </c>
      <c r="B183" s="64" t="s">
        <v>367</v>
      </c>
      <c r="C183" s="247" t="s">
        <v>368</v>
      </c>
      <c r="D183" s="194">
        <v>2676.04</v>
      </c>
      <c r="E183" s="194"/>
      <c r="F183" s="45">
        <f t="shared" si="26"/>
        <v>0</v>
      </c>
    </row>
    <row r="184" spans="1:6" ht="12.75" customHeight="1" x14ac:dyDescent="0.2">
      <c r="A184" s="63">
        <v>3236</v>
      </c>
      <c r="B184" s="64" t="s">
        <v>369</v>
      </c>
      <c r="C184" s="247" t="s">
        <v>370</v>
      </c>
      <c r="D184" s="194">
        <v>668.75</v>
      </c>
      <c r="E184" s="194">
        <v>111.5</v>
      </c>
      <c r="F184" s="45">
        <f t="shared" si="26"/>
        <v>16.672897196261683</v>
      </c>
    </row>
    <row r="185" spans="1:6" ht="12.75" customHeight="1" x14ac:dyDescent="0.2">
      <c r="A185" s="63">
        <v>3237</v>
      </c>
      <c r="B185" s="64" t="s">
        <v>371</v>
      </c>
      <c r="C185" s="247" t="s">
        <v>372</v>
      </c>
      <c r="D185" s="194">
        <v>13655.68</v>
      </c>
      <c r="E185" s="194">
        <v>4505.3599999999997</v>
      </c>
      <c r="F185" s="45">
        <f t="shared" si="26"/>
        <v>32.992571589258091</v>
      </c>
    </row>
    <row r="186" spans="1:6" ht="12.75" customHeight="1" x14ac:dyDescent="0.2">
      <c r="A186" s="63">
        <v>3238</v>
      </c>
      <c r="B186" s="64" t="s">
        <v>373</v>
      </c>
      <c r="C186" s="247" t="s">
        <v>374</v>
      </c>
      <c r="D186" s="194">
        <v>1775</v>
      </c>
      <c r="E186" s="194">
        <v>2188.6</v>
      </c>
      <c r="F186" s="45">
        <f t="shared" si="26"/>
        <v>123.30140845070423</v>
      </c>
    </row>
    <row r="187" spans="1:6" ht="12.75" customHeight="1" x14ac:dyDescent="0.2">
      <c r="A187" s="63">
        <v>3239</v>
      </c>
      <c r="B187" s="64" t="s">
        <v>375</v>
      </c>
      <c r="C187" s="247" t="s">
        <v>376</v>
      </c>
      <c r="D187" s="194">
        <v>2746.57</v>
      </c>
      <c r="E187" s="194">
        <v>6641.73</v>
      </c>
      <c r="F187" s="45">
        <f t="shared" si="26"/>
        <v>241.81906887499679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15272.5</v>
      </c>
      <c r="E194" s="60">
        <f t="shared" si="36"/>
        <v>15528.07</v>
      </c>
      <c r="F194" s="45">
        <f t="shared" si="26"/>
        <v>101.67339990178425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3600</v>
      </c>
      <c r="E196" s="194">
        <v>4140.83</v>
      </c>
      <c r="F196" s="45">
        <f t="shared" si="26"/>
        <v>115.02305555555556</v>
      </c>
    </row>
    <row r="197" spans="1:6" ht="12.75" customHeight="1" x14ac:dyDescent="0.2">
      <c r="A197" s="63">
        <v>3293</v>
      </c>
      <c r="B197" s="64" t="s">
        <v>395</v>
      </c>
      <c r="C197" s="247" t="s">
        <v>396</v>
      </c>
      <c r="D197" s="194">
        <v>1032</v>
      </c>
      <c r="E197" s="194">
        <v>2477.62</v>
      </c>
      <c r="F197" s="45">
        <f t="shared" si="26"/>
        <v>240.0794573643411</v>
      </c>
    </row>
    <row r="198" spans="1:6" ht="12.75" customHeight="1" x14ac:dyDescent="0.2">
      <c r="A198" s="63">
        <v>3294</v>
      </c>
      <c r="B198" s="64" t="s">
        <v>397</v>
      </c>
      <c r="C198" s="247" t="s">
        <v>398</v>
      </c>
      <c r="D198" s="194">
        <v>165</v>
      </c>
      <c r="E198" s="194">
        <v>168</v>
      </c>
      <c r="F198" s="45">
        <f t="shared" si="26"/>
        <v>101.81818181818181</v>
      </c>
    </row>
    <row r="199" spans="1:6" ht="12.75" customHeight="1" x14ac:dyDescent="0.2">
      <c r="A199" s="63">
        <v>3295</v>
      </c>
      <c r="B199" s="64" t="s">
        <v>399</v>
      </c>
      <c r="C199" s="247" t="s">
        <v>400</v>
      </c>
      <c r="D199" s="194">
        <v>63.72</v>
      </c>
      <c r="E199" s="194">
        <v>63.72</v>
      </c>
      <c r="F199" s="45">
        <f t="shared" si="26"/>
        <v>100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10411.780000000001</v>
      </c>
      <c r="E201" s="194">
        <v>8677.9</v>
      </c>
      <c r="F201" s="45">
        <f t="shared" si="26"/>
        <v>83.346939716359728</v>
      </c>
    </row>
    <row r="202" spans="1:6" ht="12.75" customHeight="1" x14ac:dyDescent="0.2">
      <c r="A202" s="63">
        <v>34</v>
      </c>
      <c r="B202" s="183" t="s">
        <v>405</v>
      </c>
      <c r="C202" s="247" t="s">
        <v>406</v>
      </c>
      <c r="D202" s="60">
        <f t="shared" ref="D202:E202" si="37">D203+D208+D216</f>
        <v>5134.1899999999996</v>
      </c>
      <c r="E202" s="60">
        <f t="shared" si="37"/>
        <v>3256.28</v>
      </c>
      <c r="F202" s="45">
        <f t="shared" si="26"/>
        <v>63.423441672396244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5077.75</v>
      </c>
      <c r="E208" s="60">
        <f t="shared" si="39"/>
        <v>3131.82</v>
      </c>
      <c r="F208" s="45">
        <f t="shared" si="26"/>
        <v>61.677317709615487</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5077.75</v>
      </c>
      <c r="E211" s="194">
        <v>3131.82</v>
      </c>
      <c r="F211" s="45">
        <f t="shared" si="26"/>
        <v>61.677317709615487</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56.44</v>
      </c>
      <c r="E216" s="60">
        <f t="shared" si="40"/>
        <v>124.46</v>
      </c>
      <c r="F216" s="45">
        <f t="shared" si="26"/>
        <v>220.51736357193482</v>
      </c>
    </row>
    <row r="217" spans="1:6" ht="12.75" customHeight="1" x14ac:dyDescent="0.2">
      <c r="A217" s="63">
        <v>3431</v>
      </c>
      <c r="B217" s="182" t="s">
        <v>435</v>
      </c>
      <c r="C217" s="247" t="s">
        <v>436</v>
      </c>
      <c r="D217" s="194">
        <v>56.44</v>
      </c>
      <c r="E217" s="194">
        <v>124.46</v>
      </c>
      <c r="F217" s="45">
        <f t="shared" si="26"/>
        <v>220.51736357193482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1778500.67</v>
      </c>
      <c r="E299" s="60">
        <f>E152-E297+E298</f>
        <v>1919727.1699999997</v>
      </c>
      <c r="F299" s="45">
        <f t="shared" si="68"/>
        <v>107.94076169788565</v>
      </c>
    </row>
    <row r="300" spans="1:6" ht="12.75" customHeight="1" x14ac:dyDescent="0.2">
      <c r="A300" s="63" t="s">
        <v>581</v>
      </c>
      <c r="B300" s="64" t="s">
        <v>592</v>
      </c>
      <c r="C300" s="247" t="s">
        <v>593</v>
      </c>
      <c r="D300" s="60">
        <f>IF(D6&gt;=D299,D6-D299,0)</f>
        <v>124015.71999999997</v>
      </c>
      <c r="E300" s="60">
        <f>IF(E6&gt;=E299,E6-E299,0)</f>
        <v>61151.730000000214</v>
      </c>
      <c r="F300" s="45">
        <f t="shared" si="68"/>
        <v>49.309660097929701</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1743616.68</v>
      </c>
      <c r="F302" s="45" t="str">
        <f t="shared" si="68"/>
        <v>-</v>
      </c>
    </row>
    <row r="303" spans="1:6" ht="12.75" customHeight="1" x14ac:dyDescent="0.2">
      <c r="A303" s="63">
        <v>92221</v>
      </c>
      <c r="B303" s="64" t="s">
        <v>598</v>
      </c>
      <c r="C303" s="247" t="s">
        <v>599</v>
      </c>
      <c r="D303" s="194">
        <v>15429.42</v>
      </c>
      <c r="E303" s="194">
        <v>0</v>
      </c>
      <c r="F303" s="45">
        <f t="shared" si="68"/>
        <v>0</v>
      </c>
    </row>
    <row r="304" spans="1:6" ht="12.75" customHeight="1" x14ac:dyDescent="0.2">
      <c r="A304" s="63">
        <v>96</v>
      </c>
      <c r="B304" s="220" t="s">
        <v>600</v>
      </c>
      <c r="C304" s="247" t="s">
        <v>601</v>
      </c>
      <c r="D304" s="194">
        <v>0</v>
      </c>
      <c r="E304" s="194">
        <v>248265.92</v>
      </c>
      <c r="F304" s="45" t="str">
        <f t="shared" si="68"/>
        <v>-</v>
      </c>
    </row>
    <row r="305" spans="1:6" ht="12" x14ac:dyDescent="0.2">
      <c r="A305" s="63">
        <v>9661</v>
      </c>
      <c r="B305" s="220" t="s">
        <v>602</v>
      </c>
      <c r="C305" s="247" t="s">
        <v>603</v>
      </c>
      <c r="D305" s="194">
        <v>0</v>
      </c>
      <c r="E305" s="194">
        <v>520.47</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66254.990000000005</v>
      </c>
      <c r="E360" s="60">
        <f t="shared" si="86"/>
        <v>21246.43</v>
      </c>
      <c r="F360" s="45">
        <f t="shared" si="72"/>
        <v>32.067667657937918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66254.990000000005</v>
      </c>
      <c r="E373" s="60">
        <f t="shared" si="90"/>
        <v>17996.43</v>
      </c>
      <c r="F373" s="45">
        <f t="shared" si="72"/>
        <v>27.162376750792657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41346.35</v>
      </c>
      <c r="E379" s="60">
        <f t="shared" si="92"/>
        <v>16662.48</v>
      </c>
      <c r="F379" s="45">
        <f t="shared" si="72"/>
        <v>40.299760438345828</v>
      </c>
    </row>
    <row r="380" spans="1:6" ht="12.75" customHeight="1" x14ac:dyDescent="0.2">
      <c r="A380" s="63">
        <v>4221</v>
      </c>
      <c r="B380" s="64" t="s">
        <v>647</v>
      </c>
      <c r="C380" s="247" t="s">
        <v>739</v>
      </c>
      <c r="D380" s="194">
        <v>1711.6</v>
      </c>
      <c r="E380" s="194">
        <v>15215.48</v>
      </c>
      <c r="F380" s="45">
        <f t="shared" si="72"/>
        <v>888.96237438653895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39634.75</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v>1447</v>
      </c>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24875</v>
      </c>
      <c r="E388" s="60">
        <f t="shared" si="93"/>
        <v>0</v>
      </c>
      <c r="F388" s="45">
        <f t="shared" si="72"/>
        <v>0</v>
      </c>
    </row>
    <row r="389" spans="1:6" ht="12.75" customHeight="1" x14ac:dyDescent="0.2">
      <c r="A389" s="63">
        <v>4231</v>
      </c>
      <c r="B389" s="64" t="s">
        <v>665</v>
      </c>
      <c r="C389" s="247" t="s">
        <v>750</v>
      </c>
      <c r="D389" s="194">
        <v>24875</v>
      </c>
      <c r="E389" s="194"/>
      <c r="F389" s="45">
        <f t="shared" si="72"/>
        <v>0</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33.64</v>
      </c>
      <c r="E393" s="60">
        <f t="shared" si="94"/>
        <v>1333.95</v>
      </c>
      <c r="F393" s="45">
        <f t="shared" si="72"/>
        <v>3965.3686087990486</v>
      </c>
    </row>
    <row r="394" spans="1:6" ht="12.75" customHeight="1" x14ac:dyDescent="0.2">
      <c r="A394" s="63">
        <v>4241</v>
      </c>
      <c r="B394" s="64" t="s">
        <v>756</v>
      </c>
      <c r="C394" s="247" t="s">
        <v>757</v>
      </c>
      <c r="D394" s="194">
        <v>33.64</v>
      </c>
      <c r="E394" s="194">
        <v>1333.95</v>
      </c>
      <c r="F394" s="45">
        <f t="shared" si="72"/>
        <v>3965.3686087990486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3250</v>
      </c>
      <c r="F412" s="45" t="str">
        <f t="shared" si="72"/>
        <v>-</v>
      </c>
    </row>
    <row r="413" spans="1:6" ht="12.75" customHeight="1" x14ac:dyDescent="0.2">
      <c r="A413" s="63">
        <v>451</v>
      </c>
      <c r="B413" s="64" t="s">
        <v>784</v>
      </c>
      <c r="C413" s="247" t="s">
        <v>785</v>
      </c>
      <c r="D413" s="194">
        <v>0</v>
      </c>
      <c r="E413" s="194">
        <v>3250</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66254.990000000005</v>
      </c>
      <c r="E418" s="60">
        <f t="shared" si="102"/>
        <v>21246.43</v>
      </c>
      <c r="F418" s="45">
        <f t="shared" si="72"/>
        <v>32.067667657937918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1869531.39</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1902516.39</v>
      </c>
      <c r="E422" s="60">
        <f>E6+E308</f>
        <v>1980878.9</v>
      </c>
      <c r="F422" s="45">
        <f t="shared" si="72"/>
        <v>104.11888751192309</v>
      </c>
    </row>
    <row r="423" spans="1:6" ht="12.75" customHeight="1" x14ac:dyDescent="0.2">
      <c r="A423" s="63" t="s">
        <v>581</v>
      </c>
      <c r="B423" s="64" t="s">
        <v>804</v>
      </c>
      <c r="C423" s="247" t="s">
        <v>805</v>
      </c>
      <c r="D423" s="60">
        <f t="shared" ref="D423:E423" si="103">D299+D360</f>
        <v>1844755.66</v>
      </c>
      <c r="E423" s="60">
        <f t="shared" si="103"/>
        <v>1940973.5999999996</v>
      </c>
      <c r="F423" s="45">
        <f t="shared" si="72"/>
        <v>105.21575523991073</v>
      </c>
    </row>
    <row r="424" spans="1:6" ht="12.75" customHeight="1" x14ac:dyDescent="0.2">
      <c r="A424" s="63" t="s">
        <v>581</v>
      </c>
      <c r="B424" s="64" t="s">
        <v>806</v>
      </c>
      <c r="C424" s="247" t="s">
        <v>807</v>
      </c>
      <c r="D424" s="60">
        <f t="shared" ref="D424:E424" si="104">IF(D422&gt;=D423,D422-D423,0)</f>
        <v>57760.729999999981</v>
      </c>
      <c r="E424" s="60">
        <f t="shared" si="104"/>
        <v>39905.300000000279</v>
      </c>
      <c r="F424" s="45">
        <f t="shared" si="72"/>
        <v>69.087250109200994</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15429.42</v>
      </c>
      <c r="E427" s="60">
        <f t="shared" si="107"/>
        <v>125914.70999999996</v>
      </c>
      <c r="F427" s="45">
        <f t="shared" si="72"/>
        <v>816.0689773173583</v>
      </c>
    </row>
    <row r="428" spans="1:6" ht="24" x14ac:dyDescent="0.2">
      <c r="A428" s="249" t="s">
        <v>815</v>
      </c>
      <c r="B428" s="243" t="s">
        <v>816</v>
      </c>
      <c r="C428" s="250" t="s">
        <v>817</v>
      </c>
      <c r="D428" s="81">
        <f t="shared" ref="D428:E428" si="108">D304+D421</f>
        <v>0</v>
      </c>
      <c r="E428" s="81">
        <f t="shared" si="108"/>
        <v>248265.92</v>
      </c>
      <c r="F428" s="61" t="str">
        <f t="shared" si="72"/>
        <v>-</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16590.36</v>
      </c>
      <c r="E535" s="60">
        <f>E536+E571+E584+E597+E629</f>
        <v>16590.36</v>
      </c>
      <c r="F535" s="45">
        <f t="shared" si="109"/>
        <v>100</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16590.36</v>
      </c>
      <c r="E597" s="60">
        <f t="shared" si="152"/>
        <v>16590.36</v>
      </c>
      <c r="F597" s="45">
        <f t="shared" si="109"/>
        <v>100</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16590.36</v>
      </c>
      <c r="E609" s="60">
        <f t="shared" si="156"/>
        <v>16590.36</v>
      </c>
      <c r="F609" s="45">
        <f t="shared" si="109"/>
        <v>100</v>
      </c>
    </row>
    <row r="610" spans="1:6" ht="24" x14ac:dyDescent="0.2">
      <c r="A610" s="63">
        <v>5443</v>
      </c>
      <c r="B610" s="64" t="s">
        <v>1169</v>
      </c>
      <c r="C610" s="247" t="s">
        <v>1170</v>
      </c>
      <c r="D610" s="194">
        <v>16590.36</v>
      </c>
      <c r="E610" s="194">
        <v>16590.36</v>
      </c>
      <c r="F610" s="45">
        <f t="shared" si="109"/>
        <v>100</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16590.36</v>
      </c>
      <c r="E640" s="60">
        <f>IF(E535-E430&gt;=0,E535-E430,0)</f>
        <v>16590.36</v>
      </c>
      <c r="F640" s="45">
        <f t="shared" si="109"/>
        <v>100</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132722.85999999999</v>
      </c>
      <c r="F642" s="45" t="str">
        <f t="shared" si="109"/>
        <v>-</v>
      </c>
    </row>
    <row r="643" spans="1:6" ht="12.75" customHeight="1" x14ac:dyDescent="0.2">
      <c r="A643" s="63" t="s">
        <v>581</v>
      </c>
      <c r="B643" s="64" t="s">
        <v>1235</v>
      </c>
      <c r="C643" s="247" t="s">
        <v>1236</v>
      </c>
      <c r="D643" s="60">
        <f>D422+D430</f>
        <v>1902516.39</v>
      </c>
      <c r="E643" s="60">
        <f>E422+E430</f>
        <v>1980878.9</v>
      </c>
      <c r="F643" s="45">
        <f t="shared" si="109"/>
        <v>104.11888751192309</v>
      </c>
    </row>
    <row r="644" spans="1:6" ht="12.75" customHeight="1" x14ac:dyDescent="0.2">
      <c r="A644" s="63" t="s">
        <v>581</v>
      </c>
      <c r="B644" s="64" t="s">
        <v>1237</v>
      </c>
      <c r="C644" s="247" t="s">
        <v>1238</v>
      </c>
      <c r="D644" s="60">
        <f>D423+D535</f>
        <v>1861346.02</v>
      </c>
      <c r="E644" s="60">
        <f>E423+E535</f>
        <v>1957563.9599999997</v>
      </c>
      <c r="F644" s="45">
        <f t="shared" si="109"/>
        <v>105.16926670087916</v>
      </c>
    </row>
    <row r="645" spans="1:6" ht="12.75" customHeight="1" x14ac:dyDescent="0.2">
      <c r="A645" s="63" t="s">
        <v>581</v>
      </c>
      <c r="B645" s="64" t="s">
        <v>1239</v>
      </c>
      <c r="C645" s="247" t="s">
        <v>1240</v>
      </c>
      <c r="D645" s="60">
        <f t="shared" ref="D645:E645" si="163">IF(D643&gt;=D644,D643-D644,0)</f>
        <v>41170.369999999879</v>
      </c>
      <c r="E645" s="60">
        <f t="shared" si="163"/>
        <v>23314.940000000177</v>
      </c>
      <c r="F645" s="45">
        <f t="shared" si="109"/>
        <v>56.630387339244812</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15429.42</v>
      </c>
      <c r="E648" s="60">
        <f>IF(E427-E426+E642-E641&gt;=0,E427-E426+E642-E641,0)</f>
        <v>258637.56999999995</v>
      </c>
      <c r="F648" s="45">
        <f t="shared" si="109"/>
        <v>1676.2624259369436</v>
      </c>
    </row>
    <row r="649" spans="1:6" ht="24" x14ac:dyDescent="0.2">
      <c r="A649" s="63" t="s">
        <v>581</v>
      </c>
      <c r="B649" s="64" t="s">
        <v>1247</v>
      </c>
      <c r="C649" s="247" t="s">
        <v>1248</v>
      </c>
      <c r="D649" s="60">
        <f t="shared" ref="D649:E649" si="165">IF(D645+D647-D646-D648&gt;=0,D645+D647-D646-D648,0)</f>
        <v>25740.949999999881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235322.62999999977</v>
      </c>
      <c r="F650" s="45" t="str">
        <f t="shared" si="109"/>
        <v>-</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102</v>
      </c>
      <c r="E658" s="253">
        <v>120</v>
      </c>
      <c r="F658" s="45">
        <f t="shared" si="167"/>
        <v>117.64705882352942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92</v>
      </c>
      <c r="E660" s="253">
        <v>103</v>
      </c>
      <c r="F660" s="45">
        <f t="shared" si="167"/>
        <v>111.95652173913044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1410328.22</v>
      </c>
      <c r="E683" s="192">
        <v>1515534.53</v>
      </c>
      <c r="F683" s="71">
        <f t="shared" si="167"/>
        <v>107.45970395458725</v>
      </c>
    </row>
    <row r="684" spans="1:6" ht="24" x14ac:dyDescent="0.2">
      <c r="A684" s="70">
        <v>63613</v>
      </c>
      <c r="B684" s="182" t="s">
        <v>1317</v>
      </c>
      <c r="C684" s="278" t="s">
        <v>1318</v>
      </c>
      <c r="D684" s="192">
        <v>1356.5</v>
      </c>
      <c r="E684" s="192">
        <v>1352</v>
      </c>
      <c r="F684" s="71">
        <f t="shared" si="167"/>
        <v>99.668263914485806</v>
      </c>
    </row>
    <row r="685" spans="1:6" ht="24" x14ac:dyDescent="0.2">
      <c r="A685" s="63">
        <v>63622</v>
      </c>
      <c r="B685" s="244" t="s">
        <v>1319</v>
      </c>
      <c r="C685" s="247" t="s">
        <v>1320</v>
      </c>
      <c r="D685" s="194">
        <v>109.94</v>
      </c>
      <c r="E685" s="194">
        <v>47.15</v>
      </c>
      <c r="F685" s="45">
        <f t="shared" si="167"/>
        <v>42.887029288702927</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32883.32</v>
      </c>
      <c r="E724" s="192">
        <v>38692.910000000003</v>
      </c>
      <c r="F724" s="71">
        <f t="shared" si="167"/>
        <v>117.66728542008534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6282.5</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v>3137.75</v>
      </c>
      <c r="F732" s="71" t="str">
        <f t="shared" si="167"/>
        <v>-</v>
      </c>
    </row>
    <row r="733" spans="1:6" ht="12.75" customHeight="1" x14ac:dyDescent="0.2">
      <c r="A733" s="70">
        <v>31215</v>
      </c>
      <c r="B733" s="65" t="s">
        <v>1395</v>
      </c>
      <c r="C733" s="278" t="s">
        <v>1396</v>
      </c>
      <c r="D733" s="192">
        <v>4205.01</v>
      </c>
      <c r="E733" s="192">
        <v>3972.96</v>
      </c>
      <c r="F733" s="71">
        <f t="shared" si="167"/>
        <v>94.481582683513238</v>
      </c>
    </row>
    <row r="734" spans="1:6" ht="12.75" customHeight="1" x14ac:dyDescent="0.2">
      <c r="A734" s="70">
        <v>32121</v>
      </c>
      <c r="B734" s="65" t="s">
        <v>1397</v>
      </c>
      <c r="C734" s="278" t="s">
        <v>1398</v>
      </c>
      <c r="D734" s="192">
        <v>30133.67</v>
      </c>
      <c r="E734" s="192">
        <v>34849.910000000003</v>
      </c>
      <c r="F734" s="71">
        <f t="shared" si="167"/>
        <v>115.65106407550094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668.75</v>
      </c>
      <c r="E736" s="194">
        <v>111.5</v>
      </c>
      <c r="F736" s="45">
        <f t="shared" si="167"/>
        <v>16.672897196261683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v>764.58</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3600</v>
      </c>
      <c r="E742" s="192"/>
      <c r="F742" s="71">
        <f t="shared" si="169"/>
        <v>0</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5077.75</v>
      </c>
      <c r="E760" s="194">
        <v>3131.82</v>
      </c>
      <c r="F760" s="45">
        <f t="shared" si="169"/>
        <v>61.677317709615487</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v>16590.36</v>
      </c>
      <c r="F981" s="71" t="str">
        <f t="shared" si="169"/>
        <v>-</v>
      </c>
    </row>
    <row r="982" spans="1:6" ht="24" x14ac:dyDescent="0.2">
      <c r="A982" s="70" t="s">
        <v>1891</v>
      </c>
      <c r="B982" s="65" t="s">
        <v>1892</v>
      </c>
      <c r="C982" s="278" t="s">
        <v>1891</v>
      </c>
      <c r="D982" s="192">
        <v>16590.36</v>
      </c>
      <c r="E982" s="192"/>
      <c r="F982" s="71">
        <f t="shared" si="169"/>
        <v>0</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2151</v>
      </c>
      <c r="B14" s="65" t="s">
        <v>637</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2152</v>
      </c>
      <c r="B15" s="65" t="s">
        <v>639</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2153</v>
      </c>
      <c r="B16" s="65" t="s">
        <v>641</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2154</v>
      </c>
      <c r="B17" s="65" t="s">
        <v>643</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2159</v>
      </c>
      <c r="B20" s="65" t="s">
        <v>647</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2160</v>
      </c>
      <c r="B21" s="65" t="s">
        <v>740</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2161</v>
      </c>
      <c r="B22" s="65" t="s">
        <v>651</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2162</v>
      </c>
      <c r="B23" s="65" t="s">
        <v>653</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2165</v>
      </c>
      <c r="B25" s="65" t="s">
        <v>657</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2166</v>
      </c>
      <c r="B26" s="65" t="s">
        <v>659</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2167</v>
      </c>
      <c r="B27" s="65" t="s">
        <v>662</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2172</v>
      </c>
      <c r="B30" s="65" t="s">
        <v>665</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2175</v>
      </c>
      <c r="B32" s="65" t="s">
        <v>669</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2176</v>
      </c>
      <c r="B33" s="65" t="s">
        <v>671</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2181</v>
      </c>
      <c r="B36" s="65" t="s">
        <v>756</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2182</v>
      </c>
      <c r="B37" s="65" t="s">
        <v>677</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2183</v>
      </c>
      <c r="B38" s="65" t="s">
        <v>679</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2184</v>
      </c>
      <c r="B39" s="65" t="s">
        <v>681</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2189</v>
      </c>
      <c r="B42" s="65" t="s">
        <v>685</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2190</v>
      </c>
      <c r="B43" s="65" t="s">
        <v>687</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2195</v>
      </c>
      <c r="B46" s="65" t="s">
        <v>691</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2198</v>
      </c>
      <c r="B48" s="65" t="s">
        <v>695</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2199</v>
      </c>
      <c r="B49" s="65" t="s">
        <v>697</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921</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923</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925</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1131</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2372</v>
      </c>
      <c r="B141" s="182" t="s">
        <v>1135</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937</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1137</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939</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2428</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2590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2650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r:id="rId1"/>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431298.53</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1972599.13</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v>31162.7</v>
      </c>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1920190</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1589757.71</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327176.01</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3256.28</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21246.43</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2003658.5100000002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v>27411.83</v>
      </c>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1938409.8900000001</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1587149.35</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348004.26</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3256.28</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21246.43</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16590.36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v>16590.36</v>
      </c>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400239.14999999991</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400239.15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v>21552.880000000001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262553.86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v>116132.41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32"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3156</v>
      </c>
      <c r="B1" s="394"/>
      <c r="C1" s="394"/>
      <c r="D1" s="394"/>
      <c r="E1" s="51" t="s">
        <v>3303</v>
      </c>
      <c r="F1" s="51"/>
      <c r="G1" s="51"/>
      <c r="H1" s="51"/>
      <c r="I1" s="51"/>
      <c r="J1" s="51"/>
      <c r="K1" s="51"/>
      <c r="L1" s="51"/>
      <c r="M1" s="51"/>
      <c r="N1" s="51"/>
      <c r="O1" s="51"/>
      <c r="P1" s="51"/>
    </row>
    <row r="2" spans="1:17" ht="37.5" customHeight="1" x14ac:dyDescent="0.2">
      <c r="A2" s="396" t="s">
        <v>3304</v>
      </c>
      <c r="B2" s="394"/>
      <c r="C2" s="394"/>
      <c r="D2" s="394"/>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6</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8703</v>
      </c>
      <c r="P3" s="51"/>
    </row>
    <row r="4" spans="1:17" ht="19.5" customHeight="1" x14ac:dyDescent="0.2">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3336</v>
      </c>
      <c r="B23" s="398"/>
      <c r="C23" s="39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Nada</cp:lastModifiedBy>
  <cp:lastPrinted>2026-07-10T07:09:18Z</cp:lastPrinted>
  <dcterms:created xsi:type="dcterms:W3CDTF">2022-04-01T05:14:30Z</dcterms:created>
  <dcterms:modified xsi:type="dcterms:W3CDTF">2026-07-15T05:55:37Z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